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<sst xmlns="http://schemas.openxmlformats.org/spreadsheetml/2006/main" count="5815" uniqueCount="1494">
  <si>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</si>
  <si>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</si>
  <si>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</si>
  <si>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</si>
  <si>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</si>
  <si>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</si>
  <si>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</si>
  <si>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</si>
  <si>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</si>
  <si>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</si>
  <si>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</si>
  <si>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</si>
  <si>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</si>
  <si>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</si>
  <si>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</si>
  <si>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</si>
  <si>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</si>
  <si>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</si>
  <si>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</si>
  <si>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</si>
  <si>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</si>
  <si>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</si>
  <si>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</si>
  <si>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</si>
  <si>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</si>
  <si>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</si>
  <si>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</si>
  <si>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</si>
  <si>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</si>
  <si>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</si>
  <si>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</si>
  <si>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</si>
  <si>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</si>
  <si>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</si>
  <si>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</si>
  <si>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</si>
  <si>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</si>
  <si>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</si>
  <si>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</si>
  <si>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</si>
  <si>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</si>
  <si>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</si>
  <si>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</si>
  <si>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</si>
  <si>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</si>
  <si>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</si>
  <si>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</si>
  <si>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</si>
  <si>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</si>
  <si>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</si>
  <si>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</si>
  <si>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</si>
  <si>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</si>
  <si>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</si>
  <si>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</si>
  <si>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</si>
  <si>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</si>
  <si>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</si>
  <si>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</si>
  <si>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</si>
  <si>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</si>
  <si>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</si>
  <si>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</si>
  <si>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</si>
  <si>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</si>
  <si>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</si>
  <si>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</si>
  <si>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</si>
  <si>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</si>
  <si>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</si>
  <si>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</si>
  <si>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</si>
  <si>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</si>
  <si>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</si>
  <si>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</si>
  <si>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</si>
  <si>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</si>
  <si>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</si>
  <si>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</si>
  <si>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</si>
  <si>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</si>
  <si>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</si>
  <si>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</si>
  <si>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</si>
  <si>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</si>
  <si>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</si>
  <si>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</si>
  <si>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</si>
  <si>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</si>
  <si>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</si>
  <si>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</si>
  <si>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</si>
  <si>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</si>
  <si>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</si>
  <si>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</si>
  <si>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</si>
  <si>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</si>
  <si>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</si>
  <si>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</si>
  <si>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</si>
  <si>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</si>
  <si>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</si>
  <si>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</si>
  <si>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</si>
  <si>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</si>
  <si>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</si>
  <si>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</si>
  <si>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</si>
  <si>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</si>
  <si>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</si>
  <si>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</si>
  <si>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</si>
  <si>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</si>
  <si>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</si>
  <si>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</si>
  <si>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</si>
  <si>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</si>
  <si>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</si>
  <si>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</si>
  <si>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</si>
  <si>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</si>
  <si>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</si>
  <si>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</si>
  <si>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</si>
  <si>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</si>
  <si>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</si>
  <si>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</si>
  <si>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</si>
  <si>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</si>
  <si>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</si>
  <si>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</si>
  <si>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</si>
  <si>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</si>
  <si>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</si>
  <si>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</si>
  <si>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</si>
  <si>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</si>
  <si>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</si>
  <si>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</si>
  <si>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</si>
  <si>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</si>
  <si>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</si>
  <si>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</si>
  <si>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</si>
  <si>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</si>
  <si>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</si>
  <si>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</si>
  <si>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</si>
  <si>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</si>
  <si>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</si>
  <si>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</si>
  <si>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</si>
  <si>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</si>
  <si>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</si>
  <si>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</si>
  <si>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</si>
  <si>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</si>
  <si>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</si>
  <si>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</si>
  <si>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</si>
  <si>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</si>
  <si>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</si>
  <si>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</si>
  <si>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</si>
  <si>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</si>
  <si>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</si>
  <si>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</si>
  <si>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</si>
  <si>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</si>
  <si>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</si>
  <si>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</si>
  <si>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</si>
  <si>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</si>
  <si>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</si>
  <si>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</si>
  <si>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</si>
  <si>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</si>
  <si>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</si>
  <si>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</si>
  <si>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</si>
  <si>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</si>
  <si>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</si>
  <si>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</si>
  <si>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</si>
  <si>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</si>
  <si>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</si>
  <si>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</si>
  <si>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</si>
  <si>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</si>
  <si>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</si>
  <si>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</si>
  <si>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</si>
  <si>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</si>
  <si>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</si>
  <si>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</si>
  <si>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</si>
  <si>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</si>
  <si>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</si>
  <si>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</si>
  <si>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</si>
  <si>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</si>
  <si>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</si>
  <si>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</si>
  <si>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</si>
  <si>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</si>
  <si>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</si>
  <si>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</si>
  <si>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</si>
  <si>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</si>
  <si>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</si>
  <si>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</si>
  <si>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</si>
  <si>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</si>
  <si>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</si>
  <si>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</si>
  <si>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</si>
  <si>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</si>
  <si>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</si>
  <si>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</si>
  <si>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</si>
  <si>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</si>
  <si>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</si>
  <si>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</si>
  <si>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</si>
  <si>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</si>
  <si>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</si>
  <si>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</si>
  <si>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</si>
  <si>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</si>
  <si>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</si>
  <si>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</si>
  <si>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</si>
  <si>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</si>
  <si>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</si>
  <si>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</si>
  <si>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</si>
  <si>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</si>
  <si>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</si>
  <si>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</si>
  <si>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</si>
  <si>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</si>
  <si>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</si>
  <si>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</si>
  <si>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</si>
  <si>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</si>
  <si>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</si>
  <si>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</si>
  <si>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</si>
  <si>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</si>
  <si>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</si>
  <si>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</si>
  <si>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</si>
  <si>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</si>
  <si>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</si>
  <si>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</si>
  <si>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</si>
  <si>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</si>
  <si>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</si>
  <si>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</si>
  <si>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</si>
  <si>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</si>
  <si>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</si>
  <si>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</si>
  <si>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</si>
  <si>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</si>
  <si>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</si>
  <si>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</si>
  <si>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</si>
  <si>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</si>
  <si>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</si>
  <si>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</si>
  <si>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</si>
  <si>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</si>
  <si>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</si>
  <si>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</si>
  <si>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</si>
  <si>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</si>
  <si>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</si>
  <si>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</si>
  <si>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</si>
  <si>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</si>
  <si>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</si>
  <si>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</si>
  <si>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</si>
  <si>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</si>
  <si>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</si>
  <si>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</si>
  <si>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</si>
  <si>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</si>
  <si>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</si>
  <si>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</si>
  <si>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</si>
  <si>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</si>
  <si>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</si>
  <si>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</si>
  <si>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</si>
  <si>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</si>
  <si>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</si>
  <si>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</si>
  <si>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</si>
  <si>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</si>
  <si>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</si>
  <si>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</si>
  <si>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</si>
  <si>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</si>
  <si>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</si>
  <si>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</si>
  <si>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</si>
  <si>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</si>
  <si>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</si>
  <si>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</si>
  <si>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</si>
  <si>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</si>
  <si>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</si>
  <si>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</si>
  <si>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</si>
  <si>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</si>
  <si>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</si>
  <si>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</si>
  <si>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</si>
  <si>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</si>
  <si>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</si>
  <si>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</si>
  <si>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</si>
  <si>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</si>
  <si>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</si>
  <si>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</si>
  <si>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</si>
  <si>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</si>
  <si>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</si>
  <si>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</si>
  <si>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</si>
  <si>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</si>
  <si>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</si>
  <si>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</si>
  <si>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</si>
  <si>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</si>
  <si>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</si>
  <si>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</si>
  <si>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</si>
  <si>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</si>
  <si>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</si>
  <si>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</si>
  <si>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</si>
  <si>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</si>
  <si>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</si>
  <si>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</si>
  <si>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</si>
  <si>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</si>
  <si>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</si>
  <si>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</si>
  <si>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</si>
  <si>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</si>
  <si>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</si>
  <si>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</si>
  <si>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</si>
  <si>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</si>
  <si>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</si>
  <si>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</si>
  <si>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</si>
  <si>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</si>
  <si>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</si>
  <si>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</si>
  <si>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</si>
  <si>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</si>
  <si>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</si>
  <si>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</si>
  <si>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</si>
  <si>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</si>
  <si>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</si>
  <si>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</si>
  <si>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</si>
  <si>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</si>
  <si>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</si>
  <si>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</si>
  <si>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</si>
  <si>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</si>
  <si>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</si>
  <si>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</si>
  <si>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</si>
  <si>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</si>
  <si>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</si>
  <si>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</si>
  <si>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</si>
  <si>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</si>
  <si>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</si>
  <si>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</si>
  <si>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</si>
  <si>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</si>
  <si>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</si>
  <si>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</si>
  <si>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</si>
  <si>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</si>
  <si>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</si>
  <si>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</si>
  <si>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</si>
  <si>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</si>
  <si>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</si>
  <si>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</si>
  <si>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</si>
  <si>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</si>
  <si>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</si>
  <si>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</si>
  <si>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</si>
  <si>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</si>
  <si>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</si>
  <si>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</si>
  <si>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</si>
  <si>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</si>
  <si>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</si>
  <si>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</si>
  <si>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</si>
  <si>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</si>
  <si>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</si>
  <si>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</si>
  <si>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</si>
  <si>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</si>
  <si>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</si>
  <si>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</si>
  <si>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</si>
  <si>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</si>
  <si>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</si>
  <si>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</si>
  <si>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</si>
  <si>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</si>
  <si>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</si>
  <si>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</si>
  <si>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</si>
  <si>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</si>
  <si>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</si>
  <si>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</si>
  <si>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</si>
  <si>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</si>
  <si>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</si>
  <si>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</si>
  <si>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</si>
  <si>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</si>
  <si>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</si>
  <si>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</si>
  <si>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</si>
  <si>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</si>
  <si>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</si>
  <si>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</si>
  <si>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</si>
  <si>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</si>
  <si>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</si>
  <si>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</si>
  <si>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</si>
  <si>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</si>
  <si>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</si>
  <si>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</si>
  <si>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</si>
  <si>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</si>
  <si>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</si>
  <si>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</si>
  <si>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</si>
  <si>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</si>
  <si>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</si>
  <si>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</si>
  <si>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</si>
  <si>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</si>
  <si>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</si>
  <si>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</si>
  <si>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</si>
  <si>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</si>
  <si>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</si>
  <si>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</si>
  <si>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</si>
  <si>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</si>
  <si>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入库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</si>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</sst>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14" activePane="bottomRight" state="frozen"/>
      <selection/>
      <selection pane="topRight"/>
      <selection pane="bottomLeft"/>
      <selection pane="bottomRight" activeCell="BS27" sqref="BS27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3</v>
      </c>
      <c r="AZ4" s="1032">
        <v>1</v>
      </c>
      <c r="BA4" s="990"/>
      <c r="BB4" s="1031"/>
      <c r="BC4" s="1032"/>
      <c r="BD4" s="1032"/>
      <c r="BE4" s="1032">
        <v>0.05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>
        <v>1</v>
      </c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0.27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129.62962962963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>
        <v>1</v>
      </c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3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0.37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75.6756756756757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0.12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758.333333333333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>
        <v>1</v>
      </c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</v>
      </c>
      <c r="BE8" s="773">
        <v>0.02</v>
      </c>
      <c r="BF8" s="773">
        <v>0.17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5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5</v>
      </c>
      <c r="BX8" s="1061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35</v>
      </c>
      <c r="CC8" s="833">
        <f t="shared" si="6"/>
        <v>1750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3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>
        <v>1</v>
      </c>
      <c r="AE11" s="704"/>
      <c r="AF11" s="704"/>
      <c r="AG11" s="704"/>
      <c r="AH11" s="704"/>
      <c r="AI11" s="1001"/>
      <c r="AJ11" s="703">
        <v>5</v>
      </c>
      <c r="AK11" s="704">
        <v>9</v>
      </c>
      <c r="AL11" s="704">
        <v>6</v>
      </c>
      <c r="AM11" s="704">
        <v>5</v>
      </c>
      <c r="AN11" s="704">
        <v>2</v>
      </c>
      <c r="AO11" s="1001">
        <v>1</v>
      </c>
      <c r="AP11" s="1031">
        <v>7</v>
      </c>
      <c r="AQ11" s="1032">
        <v>10</v>
      </c>
      <c r="AR11" s="1032">
        <v>12</v>
      </c>
      <c r="AS11" s="1032">
        <v>10</v>
      </c>
      <c r="AT11" s="1032">
        <v>3</v>
      </c>
      <c r="AU11" s="1035">
        <v>3</v>
      </c>
      <c r="AV11" s="1031">
        <v>12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6</v>
      </c>
      <c r="BB11" s="1031">
        <v>0.93</v>
      </c>
      <c r="BC11" s="1032">
        <v>1.32</v>
      </c>
      <c r="BD11" s="1032">
        <v>1.09</v>
      </c>
      <c r="BE11" s="1032">
        <v>0.96</v>
      </c>
      <c r="BF11" s="1032">
        <v>0.29</v>
      </c>
      <c r="BG11" s="1035">
        <v>0.27</v>
      </c>
      <c r="BH11" s="1049">
        <f t="shared" si="0"/>
        <v>3</v>
      </c>
      <c r="BI11" s="799">
        <f t="shared" si="1"/>
        <v>10</v>
      </c>
      <c r="BJ11" s="799">
        <f t="shared" si="2"/>
        <v>6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3</v>
      </c>
      <c r="BU11" s="814">
        <f t="shared" si="5"/>
        <v>10</v>
      </c>
      <c r="BV11" s="814">
        <f t="shared" si="5"/>
        <v>6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22.5806451612903</v>
      </c>
      <c r="CA11" s="1060">
        <f t="shared" si="6"/>
        <v>53.030303030303</v>
      </c>
      <c r="CB11" s="1060">
        <f t="shared" si="6"/>
        <v>38.5321100917431</v>
      </c>
      <c r="CC11" s="1060">
        <f t="shared" si="6"/>
        <v>145.833333333333</v>
      </c>
      <c r="CD11" s="1060">
        <f t="shared" si="6"/>
        <v>217.241379310345</v>
      </c>
      <c r="CE11" s="1079">
        <f t="shared" si="6"/>
        <v>155.555555555556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2</v>
      </c>
      <c r="M12" s="967">
        <v>4</v>
      </c>
      <c r="N12" s="967">
        <v>7</v>
      </c>
      <c r="O12" s="967">
        <v>3</v>
      </c>
      <c r="P12" s="967">
        <v>2</v>
      </c>
      <c r="Q12" s="1003">
        <v>4</v>
      </c>
      <c r="R12" s="1004"/>
      <c r="S12" s="1005">
        <v>10</v>
      </c>
      <c r="T12" s="1005">
        <v>29</v>
      </c>
      <c r="U12" s="1005">
        <v>1</v>
      </c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2</v>
      </c>
      <c r="AE12" s="967"/>
      <c r="AF12" s="967"/>
      <c r="AG12" s="967">
        <v>2</v>
      </c>
      <c r="AH12" s="967"/>
      <c r="AI12" s="1003"/>
      <c r="AJ12" s="577">
        <v>10</v>
      </c>
      <c r="AK12" s="967">
        <v>8</v>
      </c>
      <c r="AL12" s="967">
        <v>5</v>
      </c>
      <c r="AM12" s="967">
        <v>6</v>
      </c>
      <c r="AN12" s="967"/>
      <c r="AO12" s="1003"/>
      <c r="AP12" s="1036">
        <v>13</v>
      </c>
      <c r="AQ12" s="1037">
        <v>12</v>
      </c>
      <c r="AR12" s="1037">
        <v>13</v>
      </c>
      <c r="AS12" s="1037">
        <v>6</v>
      </c>
      <c r="AT12" s="1037">
        <v>3</v>
      </c>
      <c r="AU12" s="1038">
        <v>3</v>
      </c>
      <c r="AV12" s="1036">
        <v>20</v>
      </c>
      <c r="AW12" s="1037">
        <v>27</v>
      </c>
      <c r="AX12" s="1037">
        <v>22</v>
      </c>
      <c r="AY12" s="1037">
        <v>11</v>
      </c>
      <c r="AZ12" s="1037">
        <v>5</v>
      </c>
      <c r="BA12" s="1038">
        <v>4</v>
      </c>
      <c r="BB12" s="1036">
        <v>1.77</v>
      </c>
      <c r="BC12" s="1037">
        <v>1.4</v>
      </c>
      <c r="BD12" s="1037">
        <v>1.15</v>
      </c>
      <c r="BE12" s="1037">
        <v>1.1</v>
      </c>
      <c r="BF12" s="1037">
        <v>0.18</v>
      </c>
      <c r="BG12" s="1038">
        <v>0.17</v>
      </c>
      <c r="BH12" s="802">
        <f t="shared" si="0"/>
        <v>2</v>
      </c>
      <c r="BI12" s="803">
        <f t="shared" si="1"/>
        <v>14</v>
      </c>
      <c r="BJ12" s="803">
        <f t="shared" si="2"/>
        <v>36</v>
      </c>
      <c r="BK12" s="803">
        <f t="shared" si="3"/>
        <v>4</v>
      </c>
      <c r="BL12" s="803">
        <f t="shared" si="4"/>
        <v>2</v>
      </c>
      <c r="BM12" s="1056">
        <f>IF($A$1="补货",Q12+W12+AC12,Q12)</f>
        <v>10</v>
      </c>
      <c r="BN12" s="1019"/>
      <c r="BO12" s="1020">
        <v>2</v>
      </c>
      <c r="BP12" s="1020"/>
      <c r="BQ12" s="1020">
        <v>1</v>
      </c>
      <c r="BR12" s="1020"/>
      <c r="BS12" s="1006"/>
      <c r="BT12" s="817">
        <f t="shared" si="7"/>
        <v>2</v>
      </c>
      <c r="BU12" s="818">
        <f t="shared" si="5"/>
        <v>16</v>
      </c>
      <c r="BV12" s="818">
        <f t="shared" si="5"/>
        <v>36</v>
      </c>
      <c r="BW12" s="818">
        <f t="shared" si="5"/>
        <v>5</v>
      </c>
      <c r="BX12" s="818">
        <f t="shared" si="5"/>
        <v>2</v>
      </c>
      <c r="BY12" s="1067">
        <f t="shared" si="5"/>
        <v>10</v>
      </c>
      <c r="BZ12" s="1068">
        <f t="shared" si="8"/>
        <v>7.90960451977401</v>
      </c>
      <c r="CA12" s="1069">
        <f t="shared" si="6"/>
        <v>80</v>
      </c>
      <c r="CB12" s="1069">
        <f t="shared" si="6"/>
        <v>219.130434782609</v>
      </c>
      <c r="CC12" s="1069">
        <f t="shared" si="6"/>
        <v>31.8181818181818</v>
      </c>
      <c r="CD12" s="1069">
        <f t="shared" si="6"/>
        <v>77.7777777777778</v>
      </c>
      <c r="CE12" s="1080">
        <f t="shared" si="6"/>
        <v>411.764705882353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6</v>
      </c>
      <c r="M13" s="704">
        <v>3</v>
      </c>
      <c r="N13" s="704">
        <v>7</v>
      </c>
      <c r="O13" s="704">
        <v>3</v>
      </c>
      <c r="P13" s="704">
        <v>4</v>
      </c>
      <c r="Q13" s="987"/>
      <c r="R13" s="988">
        <v>4</v>
      </c>
      <c r="S13" s="989">
        <v>20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4</v>
      </c>
      <c r="AE13" s="704">
        <v>4</v>
      </c>
      <c r="AF13" s="704">
        <v>1</v>
      </c>
      <c r="AG13" s="704"/>
      <c r="AH13" s="704"/>
      <c r="AI13" s="987"/>
      <c r="AJ13" s="703">
        <v>23</v>
      </c>
      <c r="AK13" s="704">
        <v>10</v>
      </c>
      <c r="AL13" s="704">
        <v>8</v>
      </c>
      <c r="AM13" s="1028">
        <v>5</v>
      </c>
      <c r="AN13" s="1028">
        <v>3</v>
      </c>
      <c r="AO13" s="987"/>
      <c r="AP13" s="1031">
        <v>38</v>
      </c>
      <c r="AQ13" s="1032">
        <v>19</v>
      </c>
      <c r="AR13" s="1032">
        <v>13</v>
      </c>
      <c r="AS13" s="1039">
        <v>7</v>
      </c>
      <c r="AT13" s="1039">
        <v>4</v>
      </c>
      <c r="AU13" s="990"/>
      <c r="AV13" s="1031">
        <v>52</v>
      </c>
      <c r="AW13" s="1032">
        <v>34</v>
      </c>
      <c r="AX13" s="1032">
        <v>16</v>
      </c>
      <c r="AY13" s="1039">
        <v>8</v>
      </c>
      <c r="AZ13" s="1039">
        <v>4</v>
      </c>
      <c r="BA13" s="990"/>
      <c r="BB13" s="1031">
        <v>4.7</v>
      </c>
      <c r="BC13" s="1032">
        <v>2.49</v>
      </c>
      <c r="BD13" s="1032">
        <v>1.41</v>
      </c>
      <c r="BE13" s="1032">
        <v>0.72</v>
      </c>
      <c r="BF13" s="1032">
        <v>0.41</v>
      </c>
      <c r="BG13" s="990"/>
      <c r="BH13" s="1049">
        <f t="shared" si="0"/>
        <v>10</v>
      </c>
      <c r="BI13" s="799">
        <f t="shared" si="1"/>
        <v>23</v>
      </c>
      <c r="BJ13" s="799">
        <f t="shared" si="2"/>
        <v>17</v>
      </c>
      <c r="BK13" s="799">
        <f t="shared" si="3"/>
        <v>3</v>
      </c>
      <c r="BL13" s="799">
        <f t="shared" si="4"/>
        <v>12</v>
      </c>
      <c r="BM13" s="990"/>
      <c r="BN13" s="1013">
        <v>4</v>
      </c>
      <c r="BO13" s="1014">
        <v>5</v>
      </c>
      <c r="BP13" s="1014"/>
      <c r="BQ13" s="1014"/>
      <c r="BR13" s="1014"/>
      <c r="BS13" s="990"/>
      <c r="BT13" s="798">
        <f t="shared" si="7"/>
        <v>14</v>
      </c>
      <c r="BU13" s="814">
        <f t="shared" si="5"/>
        <v>28</v>
      </c>
      <c r="BV13" s="814">
        <f t="shared" si="5"/>
        <v>17</v>
      </c>
      <c r="BW13" s="814">
        <f t="shared" ref="BW13:BW15" si="9">BK13+BQ13</f>
        <v>3</v>
      </c>
      <c r="BX13" s="814">
        <f t="shared" ref="BX13:BX15" si="10">BL13+BR13</f>
        <v>12</v>
      </c>
      <c r="BY13" s="990"/>
      <c r="BZ13" s="1059">
        <f t="shared" si="8"/>
        <v>20.8510638297872</v>
      </c>
      <c r="CA13" s="1060">
        <f t="shared" si="6"/>
        <v>78.714859437751</v>
      </c>
      <c r="CB13" s="1060">
        <f t="shared" si="6"/>
        <v>84.3971631205674</v>
      </c>
      <c r="CC13" s="1060">
        <f t="shared" ref="CC13:CC15" si="11">IF(BE13&lt;&gt;0,BW13/BE13*7,"-")</f>
        <v>29.1666666666667</v>
      </c>
      <c r="CD13" s="1060">
        <f t="shared" ref="CD13:CD15" si="12">IF(BF13&lt;&gt;0,BX13/BF13*7,"-")</f>
        <v>204.878048780488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7</v>
      </c>
      <c r="M14" s="964">
        <v>7</v>
      </c>
      <c r="N14" s="964">
        <v>5</v>
      </c>
      <c r="O14" s="964">
        <v>5</v>
      </c>
      <c r="P14" s="964">
        <v>2</v>
      </c>
      <c r="Q14" s="991"/>
      <c r="R14" s="1000">
        <v>22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2</v>
      </c>
      <c r="AE14" s="964"/>
      <c r="AF14" s="964"/>
      <c r="AG14" s="964"/>
      <c r="AH14" s="964"/>
      <c r="AI14" s="991"/>
      <c r="AJ14" s="566">
        <v>14</v>
      </c>
      <c r="AK14" s="964">
        <v>2</v>
      </c>
      <c r="AL14" s="964">
        <v>4</v>
      </c>
      <c r="AM14" s="1029">
        <v>3</v>
      </c>
      <c r="AN14" s="1029"/>
      <c r="AO14" s="991"/>
      <c r="AP14" s="568">
        <v>23</v>
      </c>
      <c r="AQ14" s="773">
        <v>12</v>
      </c>
      <c r="AR14" s="773">
        <v>4</v>
      </c>
      <c r="AS14" s="1040">
        <v>4</v>
      </c>
      <c r="AT14" s="1040">
        <v>1</v>
      </c>
      <c r="AU14" s="995"/>
      <c r="AV14" s="568">
        <v>41</v>
      </c>
      <c r="AW14" s="773">
        <v>25</v>
      </c>
      <c r="AX14" s="773">
        <v>6</v>
      </c>
      <c r="AY14" s="1040">
        <v>7</v>
      </c>
      <c r="AZ14" s="1040">
        <v>2</v>
      </c>
      <c r="BA14" s="995"/>
      <c r="BB14" s="568">
        <v>2.72</v>
      </c>
      <c r="BC14" s="773">
        <v>0.95</v>
      </c>
      <c r="BD14" s="773">
        <v>0.51</v>
      </c>
      <c r="BE14" s="773">
        <v>0.46</v>
      </c>
      <c r="BF14" s="773">
        <v>0.07</v>
      </c>
      <c r="BG14" s="995"/>
      <c r="BH14" s="586">
        <f t="shared" si="0"/>
        <v>29</v>
      </c>
      <c r="BI14" s="1046">
        <f t="shared" si="1"/>
        <v>26</v>
      </c>
      <c r="BJ14" s="1046">
        <f t="shared" si="2"/>
        <v>10</v>
      </c>
      <c r="BK14" s="1046">
        <f t="shared" si="3"/>
        <v>13</v>
      </c>
      <c r="BL14" s="1046">
        <f t="shared" si="4"/>
        <v>15</v>
      </c>
      <c r="BM14" s="995"/>
      <c r="BN14" s="567">
        <v>2</v>
      </c>
      <c r="BO14" s="537"/>
      <c r="BP14" s="537"/>
      <c r="BQ14" s="537"/>
      <c r="BR14" s="537"/>
      <c r="BS14" s="995"/>
      <c r="BT14" s="587">
        <f t="shared" si="7"/>
        <v>31</v>
      </c>
      <c r="BU14" s="1061">
        <f t="shared" si="5"/>
        <v>26</v>
      </c>
      <c r="BV14" s="1061">
        <f t="shared" si="5"/>
        <v>10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79.7794117647059</v>
      </c>
      <c r="CA14" s="833">
        <f t="shared" si="6"/>
        <v>191.578947368421</v>
      </c>
      <c r="CB14" s="833">
        <f t="shared" si="6"/>
        <v>137.254901960784</v>
      </c>
      <c r="CC14" s="833">
        <f t="shared" si="11"/>
        <v>197.826086956522</v>
      </c>
      <c r="CD14" s="833">
        <f t="shared" si="12"/>
        <v>1500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13</v>
      </c>
      <c r="M15" s="967">
        <v>10</v>
      </c>
      <c r="N15" s="967">
        <v>9</v>
      </c>
      <c r="O15" s="967">
        <v>5</v>
      </c>
      <c r="P15" s="967">
        <v>2</v>
      </c>
      <c r="Q15" s="996"/>
      <c r="R15" s="997">
        <v>85</v>
      </c>
      <c r="S15" s="998">
        <v>90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2</v>
      </c>
      <c r="AE15" s="967"/>
      <c r="AF15" s="967"/>
      <c r="AG15" s="967"/>
      <c r="AH15" s="967"/>
      <c r="AI15" s="996"/>
      <c r="AJ15" s="577">
        <v>11</v>
      </c>
      <c r="AK15" s="967"/>
      <c r="AL15" s="967">
        <v>6</v>
      </c>
      <c r="AM15" s="1030">
        <v>2</v>
      </c>
      <c r="AN15" s="1030"/>
      <c r="AO15" s="996"/>
      <c r="AP15" s="579">
        <v>39</v>
      </c>
      <c r="AQ15" s="778">
        <v>17</v>
      </c>
      <c r="AR15" s="778">
        <v>20</v>
      </c>
      <c r="AS15" s="1041">
        <v>4</v>
      </c>
      <c r="AT15" s="1041"/>
      <c r="AU15" s="999"/>
      <c r="AV15" s="579">
        <v>81</v>
      </c>
      <c r="AW15" s="778">
        <v>59</v>
      </c>
      <c r="AX15" s="778">
        <v>36</v>
      </c>
      <c r="AY15" s="1041">
        <v>7</v>
      </c>
      <c r="AZ15" s="1041">
        <v>1</v>
      </c>
      <c r="BA15" s="999"/>
      <c r="BB15" s="579">
        <v>3.7</v>
      </c>
      <c r="BC15" s="778">
        <v>1.51</v>
      </c>
      <c r="BD15" s="778">
        <v>1.68</v>
      </c>
      <c r="BE15" s="778">
        <v>0.39</v>
      </c>
      <c r="BF15" s="778">
        <v>0.02</v>
      </c>
      <c r="BG15" s="999"/>
      <c r="BH15" s="598">
        <f t="shared" si="0"/>
        <v>98</v>
      </c>
      <c r="BI15" s="1048">
        <f t="shared" si="1"/>
        <v>100</v>
      </c>
      <c r="BJ15" s="1048">
        <f t="shared" si="2"/>
        <v>22</v>
      </c>
      <c r="BK15" s="1048">
        <f t="shared" si="3"/>
        <v>5</v>
      </c>
      <c r="BL15" s="1048">
        <f t="shared" si="4"/>
        <v>19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98</v>
      </c>
      <c r="BU15" s="1065">
        <f t="shared" si="5"/>
        <v>100</v>
      </c>
      <c r="BV15" s="1065">
        <f t="shared" si="5"/>
        <v>22</v>
      </c>
      <c r="BW15" s="1065">
        <f t="shared" si="9"/>
        <v>5</v>
      </c>
      <c r="BX15" s="1065">
        <f t="shared" si="10"/>
        <v>19</v>
      </c>
      <c r="BY15" s="999"/>
      <c r="BZ15" s="836">
        <f t="shared" si="8"/>
        <v>185.405405405405</v>
      </c>
      <c r="CA15" s="837">
        <f t="shared" si="6"/>
        <v>463.576158940397</v>
      </c>
      <c r="CB15" s="837">
        <f t="shared" si="6"/>
        <v>91.6666666666667</v>
      </c>
      <c r="CC15" s="837">
        <f t="shared" si="11"/>
        <v>89.7435897435897</v>
      </c>
      <c r="CD15" s="837">
        <f t="shared" si="12"/>
        <v>6650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/>
      <c r="AL16" s="704"/>
      <c r="AM16" s="704">
        <v>1</v>
      </c>
      <c r="AN16" s="704"/>
      <c r="AO16" s="987"/>
      <c r="AP16" s="1031">
        <v>1</v>
      </c>
      <c r="AQ16" s="1032">
        <v>1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0.13</v>
      </c>
      <c r="BD16" s="1032">
        <v>0.2</v>
      </c>
      <c r="BE16" s="1032">
        <v>0.12</v>
      </c>
      <c r="BF16" s="1032"/>
      <c r="BG16" s="990"/>
      <c r="BH16" s="798">
        <f t="shared" si="0"/>
        <v>22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22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1100</v>
      </c>
      <c r="CA16" s="1060">
        <f t="shared" si="6"/>
        <v>1023.07692307692</v>
      </c>
      <c r="CB16" s="1060">
        <f t="shared" si="6"/>
        <v>280</v>
      </c>
      <c r="CC16" s="1060">
        <f t="shared" si="6"/>
        <v>933.333333333333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3</v>
      </c>
      <c r="O17" s="964">
        <v>2</v>
      </c>
      <c r="P17" s="964">
        <v>9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1</v>
      </c>
      <c r="AF17" s="964"/>
      <c r="AG17" s="964"/>
      <c r="AH17" s="964">
        <v>1</v>
      </c>
      <c r="AI17" s="991"/>
      <c r="AJ17" s="566">
        <v>3</v>
      </c>
      <c r="AK17" s="964">
        <v>9</v>
      </c>
      <c r="AL17" s="964">
        <v>3</v>
      </c>
      <c r="AM17" s="964">
        <v>1</v>
      </c>
      <c r="AN17" s="964">
        <v>1</v>
      </c>
      <c r="AO17" s="991"/>
      <c r="AP17" s="568">
        <v>8</v>
      </c>
      <c r="AQ17" s="773">
        <v>13</v>
      </c>
      <c r="AR17" s="773">
        <v>4</v>
      </c>
      <c r="AS17" s="773">
        <v>4</v>
      </c>
      <c r="AT17" s="773">
        <v>1</v>
      </c>
      <c r="AU17" s="995"/>
      <c r="AV17" s="568">
        <v>10</v>
      </c>
      <c r="AW17" s="773">
        <v>24</v>
      </c>
      <c r="AX17" s="773">
        <v>8</v>
      </c>
      <c r="AY17" s="773">
        <v>4</v>
      </c>
      <c r="AZ17" s="773">
        <v>1</v>
      </c>
      <c r="BA17" s="995"/>
      <c r="BB17" s="568">
        <v>0.8</v>
      </c>
      <c r="BC17" s="773">
        <v>1.61</v>
      </c>
      <c r="BD17" s="773">
        <v>0.47</v>
      </c>
      <c r="BE17" s="773">
        <v>0.27</v>
      </c>
      <c r="BF17" s="773">
        <v>0.27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19</v>
      </c>
      <c r="BK17" s="1046">
        <f t="shared" si="3"/>
        <v>22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19</v>
      </c>
      <c r="BW17" s="1061">
        <f t="shared" si="5"/>
        <v>22</v>
      </c>
      <c r="BX17" s="1061">
        <f t="shared" si="5"/>
        <v>14</v>
      </c>
      <c r="BY17" s="995"/>
      <c r="BZ17" s="832">
        <f t="shared" si="8"/>
        <v>183.75</v>
      </c>
      <c r="CA17" s="833">
        <f t="shared" si="6"/>
        <v>139.130434782609</v>
      </c>
      <c r="CB17" s="833">
        <f t="shared" si="6"/>
        <v>282.978723404255</v>
      </c>
      <c r="CC17" s="833">
        <f t="shared" si="6"/>
        <v>570.37037037037</v>
      </c>
      <c r="CD17" s="833">
        <f t="shared" si="6"/>
        <v>362.962962962963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5</v>
      </c>
      <c r="M18" s="973">
        <v>5</v>
      </c>
      <c r="N18" s="973">
        <v>5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>
        <v>1</v>
      </c>
      <c r="AL18" s="973"/>
      <c r="AM18" s="973">
        <v>3</v>
      </c>
      <c r="AN18" s="973"/>
      <c r="AO18" s="1007"/>
      <c r="AP18" s="571">
        <v>2</v>
      </c>
      <c r="AQ18" s="788">
        <v>2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6</v>
      </c>
      <c r="AZ18" s="788"/>
      <c r="BA18" s="1010"/>
      <c r="BB18" s="571">
        <v>0.26</v>
      </c>
      <c r="BC18" s="788">
        <v>0.19</v>
      </c>
      <c r="BD18" s="788"/>
      <c r="BE18" s="788">
        <v>0.63</v>
      </c>
      <c r="BF18" s="788"/>
      <c r="BG18" s="1010"/>
      <c r="BH18" s="589">
        <f t="shared" si="0"/>
        <v>25</v>
      </c>
      <c r="BI18" s="1050">
        <f t="shared" si="1"/>
        <v>25</v>
      </c>
      <c r="BJ18" s="1050">
        <f t="shared" si="2"/>
        <v>20</v>
      </c>
      <c r="BK18" s="1050">
        <f t="shared" si="3"/>
        <v>16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25</v>
      </c>
      <c r="BU18" s="1070">
        <f t="shared" si="5"/>
        <v>25</v>
      </c>
      <c r="BV18" s="1070">
        <f t="shared" si="5"/>
        <v>20</v>
      </c>
      <c r="BW18" s="1070">
        <f t="shared" si="5"/>
        <v>16</v>
      </c>
      <c r="BX18" s="1070">
        <f t="shared" si="5"/>
        <v>23</v>
      </c>
      <c r="BY18" s="1010"/>
      <c r="BZ18" s="844">
        <f t="shared" si="8"/>
        <v>673.076923076923</v>
      </c>
      <c r="CA18" s="845">
        <f t="shared" si="6"/>
        <v>921.052631578947</v>
      </c>
      <c r="CB18" s="845" t="str">
        <f t="shared" si="6"/>
        <v>-</v>
      </c>
      <c r="CC18" s="845">
        <f t="shared" si="6"/>
        <v>177.777777777778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>
        <v>1</v>
      </c>
      <c r="AK20" s="964"/>
      <c r="AL20" s="964">
        <v>1</v>
      </c>
      <c r="AM20" s="964">
        <v>1</v>
      </c>
      <c r="AN20" s="964"/>
      <c r="AO20" s="991"/>
      <c r="AP20" s="1033">
        <v>3</v>
      </c>
      <c r="AQ20" s="1042"/>
      <c r="AR20" s="1042">
        <v>2</v>
      </c>
      <c r="AS20" s="1042">
        <v>1</v>
      </c>
      <c r="AT20" s="1042"/>
      <c r="AU20" s="995"/>
      <c r="AV20" s="1033">
        <v>4</v>
      </c>
      <c r="AW20" s="1042">
        <v>2</v>
      </c>
      <c r="AX20" s="1042">
        <v>4</v>
      </c>
      <c r="AY20" s="1042">
        <v>3</v>
      </c>
      <c r="AZ20" s="1042"/>
      <c r="BA20" s="995"/>
      <c r="BB20" s="1033">
        <v>0.24</v>
      </c>
      <c r="BC20" s="1042">
        <v>0.03</v>
      </c>
      <c r="BD20" s="1042">
        <v>0.2</v>
      </c>
      <c r="BE20" s="1042">
        <v>0.15</v>
      </c>
      <c r="BF20" s="1042"/>
      <c r="BG20" s="995"/>
      <c r="BH20" s="800">
        <f t="shared" si="0"/>
        <v>10</v>
      </c>
      <c r="BI20" s="801">
        <f t="shared" si="1"/>
        <v>14</v>
      </c>
      <c r="BJ20" s="801">
        <f t="shared" si="2"/>
        <v>7</v>
      </c>
      <c r="BK20" s="801">
        <f t="shared" si="3"/>
        <v>4</v>
      </c>
      <c r="BL20" s="801">
        <f t="shared" si="4"/>
        <v>15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7</v>
      </c>
      <c r="BW20" s="816">
        <f t="shared" si="7"/>
        <v>4</v>
      </c>
      <c r="BX20" s="816">
        <f t="shared" si="7"/>
        <v>15</v>
      </c>
      <c r="BY20" s="995"/>
      <c r="BZ20" s="1063">
        <f t="shared" si="8"/>
        <v>291.666666666667</v>
      </c>
      <c r="CA20" s="1071">
        <f t="shared" si="8"/>
        <v>3266.66666666667</v>
      </c>
      <c r="CB20" s="1071">
        <f t="shared" si="8"/>
        <v>245</v>
      </c>
      <c r="CC20" s="1071">
        <f t="shared" si="8"/>
        <v>186.666666666667</v>
      </c>
      <c r="CD20" s="1071" t="str">
        <f t="shared" si="8"/>
        <v>-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3</v>
      </c>
      <c r="AL21" s="967"/>
      <c r="AM21" s="967"/>
      <c r="AN21" s="967">
        <v>2</v>
      </c>
      <c r="AO21" s="996"/>
      <c r="AP21" s="1036"/>
      <c r="AQ21" s="1037">
        <v>4</v>
      </c>
      <c r="AR21" s="1037">
        <v>1</v>
      </c>
      <c r="AS21" s="1037">
        <v>1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0.43</v>
      </c>
      <c r="BD21" s="1037">
        <v>0.08</v>
      </c>
      <c r="BE21" s="1037">
        <v>0.08</v>
      </c>
      <c r="BF21" s="1037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32.5581395348837</v>
      </c>
      <c r="CB21" s="1069">
        <f t="shared" si="8"/>
        <v>1137.5</v>
      </c>
      <c r="CC21" s="1069">
        <f t="shared" si="8"/>
        <v>1225</v>
      </c>
      <c r="CD21" s="1069">
        <f t="shared" si="8"/>
        <v>193.103448275862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>
        <v>2</v>
      </c>
      <c r="AK22" s="704">
        <v>1</v>
      </c>
      <c r="AL22" s="704">
        <v>1</v>
      </c>
      <c r="AM22" s="704">
        <v>1</v>
      </c>
      <c r="AN22" s="704">
        <v>5</v>
      </c>
      <c r="AO22" s="987"/>
      <c r="AP22" s="1031">
        <v>2</v>
      </c>
      <c r="AQ22" s="1032">
        <v>2</v>
      </c>
      <c r="AR22" s="1032">
        <v>3</v>
      </c>
      <c r="AS22" s="1032">
        <v>1</v>
      </c>
      <c r="AT22" s="1032">
        <v>6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6</v>
      </c>
      <c r="BA22" s="990"/>
      <c r="BB22" s="1031">
        <v>0.26</v>
      </c>
      <c r="BC22" s="1032">
        <v>0.19</v>
      </c>
      <c r="BD22" s="1032">
        <v>0.25</v>
      </c>
      <c r="BE22" s="1032">
        <v>0.15</v>
      </c>
      <c r="BF22" s="1032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9">
        <f t="shared" si="8"/>
        <v>80.7692307692308</v>
      </c>
      <c r="CA22" s="1060">
        <f t="shared" si="8"/>
        <v>73.6842105263158</v>
      </c>
      <c r="CB22" s="1060">
        <f t="shared" si="8"/>
        <v>56</v>
      </c>
      <c r="CC22" s="1060">
        <f t="shared" si="8"/>
        <v>233.333333333333</v>
      </c>
      <c r="CD22" s="1060">
        <f t="shared" si="8"/>
        <v>21.5384615384615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5</v>
      </c>
      <c r="AO23" s="996"/>
      <c r="AP23" s="579"/>
      <c r="AQ23" s="778"/>
      <c r="AR23" s="778"/>
      <c r="AS23" s="778"/>
      <c r="AT23" s="778">
        <v>13</v>
      </c>
      <c r="AU23" s="999"/>
      <c r="AV23" s="579"/>
      <c r="AW23" s="778"/>
      <c r="AX23" s="778"/>
      <c r="AY23" s="778"/>
      <c r="AZ23" s="778">
        <v>16</v>
      </c>
      <c r="BA23" s="999"/>
      <c r="BB23" s="579"/>
      <c r="BC23" s="778"/>
      <c r="BD23" s="778"/>
      <c r="BE23" s="778"/>
      <c r="BF23" s="778">
        <v>1.05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>
        <v>1</v>
      </c>
      <c r="AG24" s="704"/>
      <c r="AH24" s="704"/>
      <c r="AI24" s="1001"/>
      <c r="AJ24" s="703">
        <v>1</v>
      </c>
      <c r="AK24" s="704">
        <v>1</v>
      </c>
      <c r="AL24" s="704">
        <v>3</v>
      </c>
      <c r="AM24" s="704"/>
      <c r="AN24" s="704">
        <v>2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7</v>
      </c>
      <c r="AU24" s="1035">
        <v>5</v>
      </c>
      <c r="AV24" s="1031">
        <v>6</v>
      </c>
      <c r="AW24" s="1032">
        <v>6</v>
      </c>
      <c r="AX24" s="1032">
        <v>7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0.3</v>
      </c>
      <c r="BD24" s="1032">
        <v>0.64</v>
      </c>
      <c r="BE24" s="1032">
        <v>0.1</v>
      </c>
      <c r="BF24" s="1032">
        <v>0.51</v>
      </c>
      <c r="BG24" s="1035">
        <v>0.25</v>
      </c>
      <c r="BH24" s="1049">
        <f t="shared" si="0"/>
        <v>16</v>
      </c>
      <c r="BI24" s="799">
        <f t="shared" si="1"/>
        <v>12</v>
      </c>
      <c r="BJ24" s="799">
        <f t="shared" si="2"/>
        <v>3</v>
      </c>
      <c r="BK24" s="799">
        <f t="shared" si="3"/>
        <v>8</v>
      </c>
      <c r="BL24" s="799">
        <f t="shared" si="4"/>
        <v>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3</v>
      </c>
      <c r="BW24" s="814">
        <f t="shared" si="7"/>
        <v>8</v>
      </c>
      <c r="BX24" s="814">
        <f t="shared" si="7"/>
        <v>6</v>
      </c>
      <c r="BY24" s="1066">
        <f t="shared" si="7"/>
        <v>10</v>
      </c>
      <c r="BZ24" s="1059">
        <f t="shared" si="8"/>
        <v>373.333333333333</v>
      </c>
      <c r="CA24" s="1060">
        <f t="shared" si="8"/>
        <v>280</v>
      </c>
      <c r="CB24" s="1060">
        <f t="shared" si="8"/>
        <v>32.8125</v>
      </c>
      <c r="CC24" s="1060">
        <f t="shared" si="8"/>
        <v>560</v>
      </c>
      <c r="CD24" s="1060">
        <f t="shared" si="8"/>
        <v>82.3529411764706</v>
      </c>
      <c r="CE24" s="1079">
        <f t="shared" si="8"/>
        <v>280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8</v>
      </c>
      <c r="M25" s="964">
        <v>9</v>
      </c>
      <c r="N25" s="964">
        <v>5</v>
      </c>
      <c r="O25" s="964">
        <v>7</v>
      </c>
      <c r="P25" s="964">
        <v>5</v>
      </c>
      <c r="Q25" s="1015">
        <v>4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5</v>
      </c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/>
      <c r="AH25" s="964"/>
      <c r="AI25" s="1015">
        <v>1</v>
      </c>
      <c r="AJ25" s="566">
        <v>6</v>
      </c>
      <c r="AK25" s="964">
        <v>4</v>
      </c>
      <c r="AL25" s="964">
        <v>7</v>
      </c>
      <c r="AM25" s="964">
        <v>5</v>
      </c>
      <c r="AN25" s="964">
        <v>4</v>
      </c>
      <c r="AO25" s="1015">
        <v>1</v>
      </c>
      <c r="AP25" s="1033">
        <v>13</v>
      </c>
      <c r="AQ25" s="1042">
        <v>15</v>
      </c>
      <c r="AR25" s="1042">
        <v>16</v>
      </c>
      <c r="AS25" s="1042">
        <v>16</v>
      </c>
      <c r="AT25" s="1042">
        <v>12</v>
      </c>
      <c r="AU25" s="1043">
        <v>18</v>
      </c>
      <c r="AV25" s="1033">
        <v>20</v>
      </c>
      <c r="AW25" s="1042">
        <v>27</v>
      </c>
      <c r="AX25" s="1042">
        <v>23</v>
      </c>
      <c r="AY25" s="1042">
        <v>27</v>
      </c>
      <c r="AZ25" s="1042">
        <v>25</v>
      </c>
      <c r="BA25" s="1043">
        <v>22</v>
      </c>
      <c r="BB25" s="1033">
        <v>1.19</v>
      </c>
      <c r="BC25" s="1042">
        <v>1.22</v>
      </c>
      <c r="BD25" s="1042">
        <v>1.41</v>
      </c>
      <c r="BE25" s="1042">
        <v>1.33</v>
      </c>
      <c r="BF25" s="1042">
        <v>1.09</v>
      </c>
      <c r="BG25" s="1043">
        <v>1.54</v>
      </c>
      <c r="BH25" s="800">
        <f t="shared" si="0"/>
        <v>20</v>
      </c>
      <c r="BI25" s="801">
        <f t="shared" si="1"/>
        <v>19</v>
      </c>
      <c r="BJ25" s="801">
        <f t="shared" si="2"/>
        <v>10</v>
      </c>
      <c r="BK25" s="801">
        <f t="shared" si="3"/>
        <v>25</v>
      </c>
      <c r="BL25" s="801">
        <f t="shared" si="4"/>
        <v>30</v>
      </c>
      <c r="BM25" s="1057">
        <f>IF($A$1="补货",Q25+W25+AC25,Q25)</f>
        <v>9</v>
      </c>
      <c r="BN25" s="1016"/>
      <c r="BO25" s="1017"/>
      <c r="BP25" s="1017"/>
      <c r="BQ25" s="1017"/>
      <c r="BR25" s="1017"/>
      <c r="BS25" s="1018">
        <v>2</v>
      </c>
      <c r="BT25" s="815">
        <f t="shared" si="7"/>
        <v>20</v>
      </c>
      <c r="BU25" s="816">
        <f t="shared" si="7"/>
        <v>19</v>
      </c>
      <c r="BV25" s="816">
        <f t="shared" si="7"/>
        <v>10</v>
      </c>
      <c r="BW25" s="816">
        <f t="shared" si="7"/>
        <v>25</v>
      </c>
      <c r="BX25" s="816">
        <f t="shared" si="7"/>
        <v>30</v>
      </c>
      <c r="BY25" s="1072">
        <f t="shared" si="7"/>
        <v>11</v>
      </c>
      <c r="BZ25" s="1063">
        <f t="shared" si="8"/>
        <v>117.647058823529</v>
      </c>
      <c r="CA25" s="1071">
        <f t="shared" si="8"/>
        <v>109.016393442623</v>
      </c>
      <c r="CB25" s="1071">
        <f t="shared" si="8"/>
        <v>49.645390070922</v>
      </c>
      <c r="CC25" s="1071">
        <f t="shared" si="8"/>
        <v>131.578947368421</v>
      </c>
      <c r="CD25" s="1071">
        <f t="shared" si="8"/>
        <v>192.660550458716</v>
      </c>
      <c r="CE25" s="1082">
        <f t="shared" si="8"/>
        <v>50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3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>
        <v>1</v>
      </c>
      <c r="AG26" s="964"/>
      <c r="AH26" s="964"/>
      <c r="AI26" s="1015"/>
      <c r="AJ26" s="566"/>
      <c r="AK26" s="964"/>
      <c r="AL26" s="964">
        <v>2</v>
      </c>
      <c r="AM26" s="964"/>
      <c r="AN26" s="964"/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1</v>
      </c>
      <c r="AU26" s="1043">
        <v>2</v>
      </c>
      <c r="AV26" s="1033">
        <v>3</v>
      </c>
      <c r="AW26" s="1042">
        <v>2</v>
      </c>
      <c r="AX26" s="1042">
        <v>3</v>
      </c>
      <c r="AY26" s="1042">
        <v>2</v>
      </c>
      <c r="AZ26" s="1042">
        <v>2</v>
      </c>
      <c r="BA26" s="1043">
        <v>3</v>
      </c>
      <c r="BB26" s="1033">
        <v>0.08</v>
      </c>
      <c r="BC26" s="1042">
        <v>0.1</v>
      </c>
      <c r="BD26" s="1042">
        <v>0.41</v>
      </c>
      <c r="BE26" s="1042">
        <v>0.1</v>
      </c>
      <c r="BF26" s="1042">
        <v>0.07</v>
      </c>
      <c r="BG26" s="1043">
        <v>0.12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11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11</v>
      </c>
      <c r="BY26" s="1072">
        <f t="shared" si="7"/>
        <v>15</v>
      </c>
      <c r="BZ26" s="1063">
        <f t="shared" si="8"/>
        <v>787.5</v>
      </c>
      <c r="CA26" s="1071">
        <f t="shared" si="8"/>
        <v>560</v>
      </c>
      <c r="CB26" s="1071">
        <f t="shared" si="8"/>
        <v>153.658536585366</v>
      </c>
      <c r="CC26" s="1071">
        <f t="shared" si="8"/>
        <v>770</v>
      </c>
      <c r="CD26" s="1071">
        <f t="shared" si="8"/>
        <v>1100</v>
      </c>
      <c r="CE26" s="1082">
        <f t="shared" si="8"/>
        <v>875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>
        <v>1</v>
      </c>
      <c r="AG27" s="967"/>
      <c r="AH27" s="967"/>
      <c r="AI27" s="1003"/>
      <c r="AJ27" s="577">
        <v>1</v>
      </c>
      <c r="AK27" s="967">
        <v>2</v>
      </c>
      <c r="AL27" s="967">
        <v>2</v>
      </c>
      <c r="AM27" s="967"/>
      <c r="AN27" s="967"/>
      <c r="AO27" s="1003">
        <v>1</v>
      </c>
      <c r="AP27" s="1036">
        <v>1</v>
      </c>
      <c r="AQ27" s="1037">
        <v>3</v>
      </c>
      <c r="AR27" s="1037">
        <v>3</v>
      </c>
      <c r="AS27" s="1037"/>
      <c r="AT27" s="1037">
        <v>1</v>
      </c>
      <c r="AU27" s="1038">
        <v>4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0.14</v>
      </c>
      <c r="BC27" s="1037">
        <v>0.31</v>
      </c>
      <c r="BD27" s="1037">
        <v>0.49</v>
      </c>
      <c r="BE27" s="1037"/>
      <c r="BF27" s="1037">
        <v>0.08</v>
      </c>
      <c r="BG27" s="1038">
        <v>0.27</v>
      </c>
      <c r="BH27" s="802">
        <f t="shared" si="0"/>
        <v>13</v>
      </c>
      <c r="BI27" s="803">
        <f t="shared" si="1"/>
        <v>8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8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650</v>
      </c>
      <c r="CA27" s="1069">
        <f t="shared" si="8"/>
        <v>180.645161290323</v>
      </c>
      <c r="CB27" s="1069">
        <f t="shared" si="8"/>
        <v>214.285714285714</v>
      </c>
      <c r="CC27" s="1069" t="str">
        <f t="shared" si="8"/>
        <v>-</v>
      </c>
      <c r="CD27" s="1069">
        <f t="shared" si="8"/>
        <v>1225</v>
      </c>
      <c r="CE27" s="1080">
        <f t="shared" si="8"/>
        <v>466.666666666667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4</v>
      </c>
      <c r="AY28" s="1045">
        <v>1</v>
      </c>
      <c r="AZ28" s="1024"/>
      <c r="BA28" s="1025"/>
      <c r="BB28" s="1044">
        <v>0.03</v>
      </c>
      <c r="BC28" s="1045">
        <v>0.19</v>
      </c>
      <c r="BD28" s="1045">
        <v>0.1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933.333333333333</v>
      </c>
      <c r="CA28" s="1075">
        <f t="shared" si="8"/>
        <v>368.421052631579</v>
      </c>
      <c r="CB28" s="1075">
        <f t="shared" si="8"/>
        <v>770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6</v>
      </c>
      <c r="N29" s="704">
        <v>7</v>
      </c>
      <c r="O29" s="704">
        <v>5</v>
      </c>
      <c r="P29" s="704">
        <v>9</v>
      </c>
      <c r="Q29" s="987"/>
      <c r="R29" s="1013"/>
      <c r="S29" s="1014">
        <v>7</v>
      </c>
      <c r="T29" s="1014">
        <v>36</v>
      </c>
      <c r="U29" s="1014">
        <v>25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/>
      <c r="AH29" s="704"/>
      <c r="AI29" s="987"/>
      <c r="AJ29" s="703">
        <v>5</v>
      </c>
      <c r="AK29" s="704">
        <v>2</v>
      </c>
      <c r="AL29" s="704">
        <v>14</v>
      </c>
      <c r="AM29" s="704"/>
      <c r="AN29" s="704">
        <v>5</v>
      </c>
      <c r="AO29" s="987"/>
      <c r="AP29" s="1031">
        <v>6</v>
      </c>
      <c r="AQ29" s="1032">
        <v>8</v>
      </c>
      <c r="AR29" s="1032">
        <v>26</v>
      </c>
      <c r="AS29" s="1032">
        <v>23</v>
      </c>
      <c r="AT29" s="1032">
        <v>14</v>
      </c>
      <c r="AU29" s="990"/>
      <c r="AV29" s="1031">
        <v>8</v>
      </c>
      <c r="AW29" s="1032">
        <v>10</v>
      </c>
      <c r="AX29" s="1032">
        <v>33</v>
      </c>
      <c r="AY29" s="1032">
        <v>36</v>
      </c>
      <c r="AZ29" s="1032">
        <v>21</v>
      </c>
      <c r="BA29" s="990"/>
      <c r="BB29" s="1031">
        <v>0.68</v>
      </c>
      <c r="BC29" s="1032">
        <v>0.58</v>
      </c>
      <c r="BD29" s="1032">
        <v>2.55</v>
      </c>
      <c r="BE29" s="1032">
        <v>1.36</v>
      </c>
      <c r="BF29" s="1032">
        <v>1.17</v>
      </c>
      <c r="BG29" s="990"/>
      <c r="BH29" s="1049">
        <f t="shared" si="13"/>
        <v>5</v>
      </c>
      <c r="BI29" s="799">
        <f t="shared" si="13"/>
        <v>13</v>
      </c>
      <c r="BJ29" s="799">
        <f t="shared" si="13"/>
        <v>43</v>
      </c>
      <c r="BK29" s="799">
        <f t="shared" si="13"/>
        <v>30</v>
      </c>
      <c r="BL29" s="799">
        <f>IF($A$1="补货",P29+V29+AB29,P29)</f>
        <v>14</v>
      </c>
      <c r="BM29" s="990"/>
      <c r="BN29" s="1013"/>
      <c r="BO29" s="1014"/>
      <c r="BP29" s="1014">
        <v>3</v>
      </c>
      <c r="BQ29" s="1014"/>
      <c r="BR29" s="1014"/>
      <c r="BS29" s="990"/>
      <c r="BT29" s="798">
        <f t="shared" si="7"/>
        <v>5</v>
      </c>
      <c r="BU29" s="814">
        <f t="shared" si="7"/>
        <v>13</v>
      </c>
      <c r="BV29" s="814">
        <f t="shared" si="7"/>
        <v>46</v>
      </c>
      <c r="BW29" s="814">
        <f t="shared" si="7"/>
        <v>30</v>
      </c>
      <c r="BX29" s="814">
        <f t="shared" si="7"/>
        <v>14</v>
      </c>
      <c r="BY29" s="990"/>
      <c r="BZ29" s="1059">
        <f t="shared" si="8"/>
        <v>51.4705882352941</v>
      </c>
      <c r="CA29" s="1060">
        <f t="shared" si="8"/>
        <v>156.896551724138</v>
      </c>
      <c r="CB29" s="1060">
        <f t="shared" si="8"/>
        <v>126.274509803922</v>
      </c>
      <c r="CC29" s="1060">
        <f t="shared" si="8"/>
        <v>154.411764705882</v>
      </c>
      <c r="CD29" s="1060">
        <f t="shared" si="8"/>
        <v>83.7606837606838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3</v>
      </c>
      <c r="O30" s="710">
        <v>3</v>
      </c>
      <c r="P30" s="710">
        <v>7</v>
      </c>
      <c r="Q30" s="996"/>
      <c r="R30" s="1019">
        <v>14</v>
      </c>
      <c r="S30" s="1020">
        <v>3</v>
      </c>
      <c r="T30" s="1020">
        <v>2</v>
      </c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/>
      <c r="AI30" s="996"/>
      <c r="AJ30" s="709">
        <v>1</v>
      </c>
      <c r="AK30" s="710">
        <v>4</v>
      </c>
      <c r="AL30" s="710">
        <v>1</v>
      </c>
      <c r="AM30" s="710"/>
      <c r="AN30" s="710">
        <v>5</v>
      </c>
      <c r="AO30" s="996"/>
      <c r="AP30" s="1036">
        <v>1</v>
      </c>
      <c r="AQ30" s="1037">
        <v>7</v>
      </c>
      <c r="AR30" s="1037">
        <v>8</v>
      </c>
      <c r="AS30" s="1037">
        <v>12</v>
      </c>
      <c r="AT30" s="1037">
        <v>14</v>
      </c>
      <c r="AU30" s="999"/>
      <c r="AV30" s="1036">
        <v>3</v>
      </c>
      <c r="AW30" s="1037">
        <v>8</v>
      </c>
      <c r="AX30" s="1037">
        <v>13</v>
      </c>
      <c r="AY30" s="1037">
        <v>25</v>
      </c>
      <c r="AZ30" s="1037">
        <v>17</v>
      </c>
      <c r="BA30" s="999"/>
      <c r="BB30" s="1036">
        <v>0.15</v>
      </c>
      <c r="BC30" s="1037">
        <v>0.65</v>
      </c>
      <c r="BD30" s="1037">
        <v>0.55</v>
      </c>
      <c r="BE30" s="1037">
        <v>0.81</v>
      </c>
      <c r="BF30" s="1037">
        <v>1.1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5</v>
      </c>
      <c r="BK30" s="803">
        <f t="shared" si="13"/>
        <v>20</v>
      </c>
      <c r="BL30" s="803">
        <f>IF($A$1="补货",P30+V30+AB30,P30)</f>
        <v>7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10</v>
      </c>
      <c r="BV30" s="818">
        <f t="shared" si="7"/>
        <v>5</v>
      </c>
      <c r="BW30" s="818">
        <f t="shared" si="7"/>
        <v>20</v>
      </c>
      <c r="BX30" s="818">
        <f t="shared" si="7"/>
        <v>7</v>
      </c>
      <c r="BY30" s="999"/>
      <c r="BZ30" s="1068">
        <f t="shared" si="8"/>
        <v>840</v>
      </c>
      <c r="CA30" s="1069">
        <f t="shared" si="8"/>
        <v>107.692307692308</v>
      </c>
      <c r="CB30" s="1069">
        <f t="shared" si="8"/>
        <v>63.6363636363636</v>
      </c>
      <c r="CC30" s="1069">
        <f t="shared" si="8"/>
        <v>172.839506172839</v>
      </c>
      <c r="CD30" s="1069">
        <f t="shared" si="8"/>
        <v>44.5454545454545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1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1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>
        <v>1</v>
      </c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3</v>
      </c>
      <c r="AS35" s="1045"/>
      <c r="AT35" s="1024"/>
      <c r="AU35" s="1025"/>
      <c r="AV35" s="1044"/>
      <c r="AW35" s="1045"/>
      <c r="AX35" s="1045">
        <v>3</v>
      </c>
      <c r="AY35" s="1045"/>
      <c r="AZ35" s="1024"/>
      <c r="BA35" s="1025"/>
      <c r="BB35" s="1044"/>
      <c r="BC35" s="1045"/>
      <c r="BD35" s="1045">
        <v>0.51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1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1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13.7254901960784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10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10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13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240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16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5</v>
      </c>
      <c r="M5" s="100">
        <f t="shared" si="0"/>
        <v>51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16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3</v>
      </c>
      <c r="M11" s="104">
        <f t="shared" si="0"/>
        <v>37.5</v>
      </c>
    </row>
    <row r="12" ht="50.1" customHeight="1" spans="2:13">
      <c r="B12" s="63"/>
      <c r="C12" s="63"/>
      <c r="D12" s="60" t="s">
        <v>507</v>
      </c>
      <c r="E12" s="66"/>
      <c r="F12" s="67" t="s">
        <v>16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3</v>
      </c>
      <c r="M14" s="100">
        <f t="shared" si="0"/>
        <v>33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16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16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16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5</v>
      </c>
      <c r="M25" s="104">
        <f t="shared" si="0"/>
        <v>65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16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16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2</v>
      </c>
      <c r="M32" s="118">
        <f t="shared" si="0"/>
        <v>22.4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545</v>
      </c>
      <c r="E34" s="66"/>
      <c r="F34" s="67" t="s">
        <v>16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16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16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4</v>
      </c>
      <c r="M46" s="114">
        <f t="shared" si="0"/>
        <v>42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16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4</v>
      </c>
      <c r="M50" s="114">
        <f t="shared" si="0"/>
        <v>48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4</v>
      </c>
      <c r="M51" s="118">
        <f t="shared" si="0"/>
        <v>48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16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16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16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16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16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16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16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16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16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16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16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16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16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16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16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16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16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16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16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16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16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16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16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16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16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16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16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16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16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6</v>
      </c>
      <c r="M147" s="108">
        <f t="shared" si="6"/>
        <v>61.2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3</v>
      </c>
      <c r="M149" s="100">
        <f t="shared" si="6"/>
        <v>30.6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3</v>
      </c>
      <c r="M150" s="104">
        <f t="shared" si="6"/>
        <v>30.6</v>
      </c>
    </row>
    <row r="151" ht="50.1" customHeight="1" spans="2:13">
      <c r="B151" s="244"/>
      <c r="C151" s="244"/>
      <c r="D151" s="60" t="s">
        <v>710</v>
      </c>
      <c r="E151" s="238"/>
      <c r="F151" s="86" t="s">
        <v>16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16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17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16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2</v>
      </c>
      <c r="M160" s="100">
        <f t="shared" si="6"/>
        <v>25.4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3</v>
      </c>
      <c r="M162" s="104">
        <f t="shared" si="6"/>
        <v>38.1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16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16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16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16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16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17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16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17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1</v>
      </c>
      <c r="M187" s="100">
        <f t="shared" si="6"/>
        <v>17.7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2</v>
      </c>
      <c r="M188" s="104">
        <f t="shared" si="6"/>
        <v>35.4</v>
      </c>
    </row>
    <row r="189" ht="50.1" customHeight="1" spans="2:13">
      <c r="B189" s="244"/>
      <c r="C189" s="244"/>
      <c r="D189" s="60" t="s">
        <v>751</v>
      </c>
      <c r="E189" s="247"/>
      <c r="F189" s="86" t="s">
        <v>16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17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16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17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16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17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16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6</v>
      </c>
      <c r="M205" s="282">
        <f t="shared" si="8"/>
        <v>100</v>
      </c>
    </row>
    <row r="206" ht="150" customHeight="1" spans="2:13">
      <c r="B206" s="63"/>
      <c r="C206" s="254"/>
      <c r="D206" s="272" t="s">
        <v>310</v>
      </c>
      <c r="E206" s="273"/>
      <c r="F206" s="274" t="s">
        <v>774</v>
      </c>
      <c r="G206" s="275" t="s">
        <v>775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3</v>
      </c>
      <c r="M206" s="282">
        <f t="shared" si="8"/>
        <v>50.0000000000001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108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2</v>
      </c>
      <c r="H12" s="864">
        <f>'在庫（雨衣）'!BP12</f>
        <v>0</v>
      </c>
      <c r="I12" s="864">
        <f>'在庫（雨衣）'!BQ12</f>
        <v>1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4</v>
      </c>
      <c r="G13" s="853">
        <f>'在庫（雨衣）'!BO13</f>
        <v>5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220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2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72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2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3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105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505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3266.66666666667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3</v>
      </c>
      <c r="BD10" s="777">
        <v>3</v>
      </c>
      <c r="BE10" s="777"/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/>
      <c r="BM10" s="777"/>
      <c r="BN10" s="777">
        <v>0.03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 t="str">
        <f t="shared" si="6"/>
        <v>-</v>
      </c>
      <c r="CO10" s="833" t="str">
        <f t="shared" si="6"/>
        <v>-</v>
      </c>
      <c r="CP10" s="833">
        <f t="shared" si="6"/>
        <v>933.333333333333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1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6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</v>
      </c>
      <c r="BN11" s="792">
        <v>0.13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1120</v>
      </c>
      <c r="CP11" s="845">
        <f t="shared" si="6"/>
        <v>1076.92307692308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1</v>
      </c>
      <c r="BG12" s="777">
        <v>1</v>
      </c>
      <c r="BH12" s="794">
        <v>2</v>
      </c>
      <c r="BI12" s="775">
        <v>2</v>
      </c>
      <c r="BJ12" s="776"/>
      <c r="BK12" s="777">
        <v>0.03</v>
      </c>
      <c r="BL12" s="777"/>
      <c r="BM12" s="777">
        <v>0.02</v>
      </c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4550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>
        <v>1</v>
      </c>
      <c r="BB13" s="775"/>
      <c r="BC13" s="776"/>
      <c r="BD13" s="777"/>
      <c r="BE13" s="777">
        <v>2</v>
      </c>
      <c r="BF13" s="777">
        <v>3</v>
      </c>
      <c r="BG13" s="777"/>
      <c r="BH13" s="794">
        <v>2</v>
      </c>
      <c r="BI13" s="775"/>
      <c r="BJ13" s="776"/>
      <c r="BK13" s="777"/>
      <c r="BL13" s="777">
        <v>0.03</v>
      </c>
      <c r="BM13" s="777">
        <v>0.05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1400</v>
      </c>
      <c r="CO13" s="833">
        <f t="shared" si="18"/>
        <v>420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/>
      <c r="BF14" s="777">
        <v>1</v>
      </c>
      <c r="BG14" s="777">
        <v>1</v>
      </c>
      <c r="BH14" s="794"/>
      <c r="BI14" s="775">
        <v>1</v>
      </c>
      <c r="BJ14" s="776"/>
      <c r="BK14" s="777">
        <v>0.02</v>
      </c>
      <c r="BL14" s="777"/>
      <c r="BM14" s="777">
        <v>0.02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>
        <v>1</v>
      </c>
      <c r="BF17" s="792">
        <v>3</v>
      </c>
      <c r="BG17" s="792">
        <v>3</v>
      </c>
      <c r="BH17" s="797">
        <v>1</v>
      </c>
      <c r="BI17" s="790">
        <v>2</v>
      </c>
      <c r="BJ17" s="791"/>
      <c r="BK17" s="792">
        <v>0.05</v>
      </c>
      <c r="BL17" s="792">
        <v>0.02</v>
      </c>
      <c r="BM17" s="792">
        <v>0.08</v>
      </c>
      <c r="BN17" s="792">
        <v>0.05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>
        <f t="shared" si="17"/>
        <v>5600</v>
      </c>
      <c r="CO17" s="845">
        <f t="shared" si="18"/>
        <v>437.5</v>
      </c>
      <c r="CP17" s="845">
        <f t="shared" si="19"/>
        <v>1540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1</v>
      </c>
      <c r="AQ18" s="758"/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4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0.2</v>
      </c>
      <c r="BL18" s="782">
        <v>0.05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245</v>
      </c>
      <c r="CN18" s="837">
        <f t="shared" si="17"/>
        <v>420</v>
      </c>
      <c r="CO18" s="837">
        <f t="shared" si="18"/>
        <v>350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6" sqref="R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5</v>
      </c>
      <c r="J3" s="564">
        <v>4</v>
      </c>
      <c r="K3" s="564"/>
      <c r="L3" s="563">
        <v>1</v>
      </c>
      <c r="M3" s="563">
        <v>6</v>
      </c>
      <c r="N3" s="565">
        <v>8</v>
      </c>
      <c r="O3" s="565">
        <v>9</v>
      </c>
      <c r="P3" s="565">
        <v>0.99</v>
      </c>
      <c r="Q3" s="584">
        <f t="shared" ref="Q3:Q34" si="0">IF($A$1="补货",I3+J3+K3,I3)</f>
        <v>9</v>
      </c>
      <c r="R3" s="564"/>
      <c r="S3" s="584">
        <f>Q3+R3</f>
        <v>9</v>
      </c>
      <c r="T3" s="585">
        <f>IF(P3&lt;&gt;0,S3/P3*7,"-")</f>
        <v>63.6363636363636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4</v>
      </c>
      <c r="J4" s="567">
        <v>8</v>
      </c>
      <c r="K4" s="567"/>
      <c r="L4" s="566">
        <v>7</v>
      </c>
      <c r="M4" s="566">
        <v>25</v>
      </c>
      <c r="N4" s="568">
        <v>37</v>
      </c>
      <c r="O4" s="568">
        <v>46</v>
      </c>
      <c r="P4" s="568">
        <v>5.16</v>
      </c>
      <c r="Q4" s="586">
        <f t="shared" si="0"/>
        <v>12</v>
      </c>
      <c r="R4" s="567">
        <v>8</v>
      </c>
      <c r="S4" s="587">
        <f>Q4+R4</f>
        <v>20</v>
      </c>
      <c r="T4" s="588">
        <f>IF(P4&lt;&gt;0,S4/P4*7,"-")</f>
        <v>27.1317829457364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18</v>
      </c>
      <c r="R9" s="567"/>
      <c r="S9" s="587">
        <f t="shared" si="1"/>
        <v>18</v>
      </c>
      <c r="T9" s="588">
        <f t="shared" si="2"/>
        <v>350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316.129032258065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6</v>
      </c>
      <c r="P11" s="571">
        <v>0.3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653.333333333333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5</v>
      </c>
      <c r="P12" s="572">
        <v>0.25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420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>
        <v>1</v>
      </c>
      <c r="M15" s="566">
        <v>1</v>
      </c>
      <c r="N15" s="568">
        <v>1</v>
      </c>
      <c r="O15" s="568">
        <v>2</v>
      </c>
      <c r="P15" s="568">
        <v>0.29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675.862068965517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280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370.588235294118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>
        <v>1</v>
      </c>
      <c r="N20" s="579">
        <v>4</v>
      </c>
      <c r="O20" s="579">
        <v>5</v>
      </c>
      <c r="P20" s="579">
        <v>0.29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193.103448275862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1</v>
      </c>
      <c r="N21" s="576">
        <v>3</v>
      </c>
      <c r="O21" s="576">
        <v>4</v>
      </c>
      <c r="P21" s="576">
        <v>0.24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145.833333333333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/>
      <c r="L22" s="566">
        <v>1</v>
      </c>
      <c r="M22" s="566">
        <v>5</v>
      </c>
      <c r="N22" s="568">
        <v>9</v>
      </c>
      <c r="O22" s="568">
        <v>11</v>
      </c>
      <c r="P22" s="568">
        <v>0.99</v>
      </c>
      <c r="Q22" s="586">
        <f t="shared" si="0"/>
        <v>8</v>
      </c>
      <c r="R22" s="567"/>
      <c r="S22" s="587">
        <f t="shared" si="1"/>
        <v>8</v>
      </c>
      <c r="T22" s="588">
        <f t="shared" si="2"/>
        <v>56.5656565656566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6</v>
      </c>
      <c r="J23" s="567">
        <v>20</v>
      </c>
      <c r="K23" s="567"/>
      <c r="L23" s="566">
        <v>1</v>
      </c>
      <c r="M23" s="566">
        <v>6</v>
      </c>
      <c r="N23" s="568">
        <v>11</v>
      </c>
      <c r="O23" s="568">
        <v>14</v>
      </c>
      <c r="P23" s="568">
        <v>1.17</v>
      </c>
      <c r="Q23" s="586">
        <f t="shared" si="0"/>
        <v>26</v>
      </c>
      <c r="R23" s="567"/>
      <c r="S23" s="587">
        <f t="shared" si="1"/>
        <v>26</v>
      </c>
      <c r="T23" s="588">
        <f t="shared" si="2"/>
        <v>155.555555555556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18</v>
      </c>
      <c r="K24" s="567"/>
      <c r="L24" s="566"/>
      <c r="M24" s="566">
        <v>6</v>
      </c>
      <c r="N24" s="568">
        <v>9</v>
      </c>
      <c r="O24" s="568">
        <v>14</v>
      </c>
      <c r="P24" s="568">
        <v>0.95</v>
      </c>
      <c r="Q24" s="586">
        <f t="shared" si="0"/>
        <v>24</v>
      </c>
      <c r="R24" s="567"/>
      <c r="S24" s="587">
        <f t="shared" si="1"/>
        <v>24</v>
      </c>
      <c r="T24" s="588">
        <f t="shared" si="2"/>
        <v>176.842105263158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7</v>
      </c>
      <c r="J25" s="567">
        <v>11</v>
      </c>
      <c r="K25" s="567"/>
      <c r="L25" s="566">
        <v>1</v>
      </c>
      <c r="M25" s="566">
        <v>6</v>
      </c>
      <c r="N25" s="568">
        <v>10</v>
      </c>
      <c r="O25" s="568">
        <v>17</v>
      </c>
      <c r="P25" s="568">
        <v>1.18</v>
      </c>
      <c r="Q25" s="586">
        <f t="shared" si="0"/>
        <v>18</v>
      </c>
      <c r="R25" s="567"/>
      <c r="S25" s="587">
        <f t="shared" si="1"/>
        <v>18</v>
      </c>
      <c r="T25" s="588">
        <f t="shared" si="2"/>
        <v>106.779661016949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3</v>
      </c>
      <c r="J26" s="567">
        <v>20</v>
      </c>
      <c r="K26" s="567"/>
      <c r="L26" s="566">
        <v>1</v>
      </c>
      <c r="M26" s="566">
        <v>4</v>
      </c>
      <c r="N26" s="568">
        <v>6</v>
      </c>
      <c r="O26" s="568">
        <v>11</v>
      </c>
      <c r="P26" s="568">
        <v>1.16</v>
      </c>
      <c r="Q26" s="586">
        <f t="shared" si="0"/>
        <v>23</v>
      </c>
      <c r="R26" s="567">
        <v>2</v>
      </c>
      <c r="S26" s="587">
        <f t="shared" si="1"/>
        <v>25</v>
      </c>
      <c r="T26" s="588">
        <f t="shared" si="2"/>
        <v>150.862068965517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2</v>
      </c>
      <c r="N27" s="571">
        <v>6</v>
      </c>
      <c r="O27" s="571">
        <v>13</v>
      </c>
      <c r="P27" s="571">
        <v>0.55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216.363636363636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1</v>
      </c>
      <c r="N40" s="568">
        <v>4</v>
      </c>
      <c r="O40" s="568">
        <v>6</v>
      </c>
      <c r="P40" s="568">
        <v>0.3</v>
      </c>
      <c r="Q40" s="586">
        <f t="shared" si="3"/>
        <v>11</v>
      </c>
      <c r="R40" s="567"/>
      <c r="S40" s="587">
        <f t="shared" si="1"/>
        <v>11</v>
      </c>
      <c r="T40" s="588">
        <f t="shared" si="2"/>
        <v>256.666666666667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>
        <v>1</v>
      </c>
      <c r="M46" s="566">
        <v>1</v>
      </c>
      <c r="N46" s="568">
        <v>2</v>
      </c>
      <c r="O46" s="568">
        <v>4</v>
      </c>
      <c r="P46" s="568">
        <v>0.35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360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1</v>
      </c>
      <c r="O47" s="568">
        <v>4</v>
      </c>
      <c r="P47" s="568">
        <v>0.17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494.117647058823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11</v>
      </c>
      <c r="K48" s="570"/>
      <c r="L48" s="569"/>
      <c r="M48" s="569">
        <v>1</v>
      </c>
      <c r="N48" s="571">
        <v>2</v>
      </c>
      <c r="O48" s="571">
        <v>7</v>
      </c>
      <c r="P48" s="571">
        <v>0.25</v>
      </c>
      <c r="Q48" s="589">
        <f t="shared" si="3"/>
        <v>13</v>
      </c>
      <c r="R48" s="570"/>
      <c r="S48" s="590">
        <f t="shared" si="4"/>
        <v>13</v>
      </c>
      <c r="T48" s="591">
        <f t="shared" si="5"/>
        <v>364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3</v>
      </c>
      <c r="N49" s="571">
        <v>4</v>
      </c>
      <c r="O49" s="571">
        <v>7</v>
      </c>
      <c r="P49" s="571">
        <v>0.46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4</v>
      </c>
      <c r="P50" s="575">
        <v>0.06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1983.33333333333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2</v>
      </c>
      <c r="N52" s="568">
        <v>4</v>
      </c>
      <c r="O52" s="568">
        <v>4</v>
      </c>
      <c r="P52" s="568">
        <v>0.34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20.5882352941176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4</v>
      </c>
      <c r="K53" s="567"/>
      <c r="L53" s="566">
        <v>1</v>
      </c>
      <c r="M53" s="566">
        <v>3</v>
      </c>
      <c r="N53" s="568">
        <v>4</v>
      </c>
      <c r="O53" s="568">
        <v>7</v>
      </c>
      <c r="P53" s="568">
        <v>0.61</v>
      </c>
      <c r="Q53" s="586">
        <f t="shared" si="3"/>
        <v>7</v>
      </c>
      <c r="R53" s="567"/>
      <c r="S53" s="587">
        <f t="shared" si="6"/>
        <v>7</v>
      </c>
      <c r="T53" s="588">
        <f t="shared" si="7"/>
        <v>80.327868852459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378.378378378378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1</v>
      </c>
      <c r="N55" s="568">
        <v>3</v>
      </c>
      <c r="O55" s="568">
        <v>6</v>
      </c>
      <c r="P55" s="568">
        <v>0.27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181.481481481481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13</v>
      </c>
      <c r="K56" s="570"/>
      <c r="L56" s="569"/>
      <c r="M56" s="569">
        <v>2</v>
      </c>
      <c r="N56" s="571">
        <v>3</v>
      </c>
      <c r="O56" s="571">
        <v>5</v>
      </c>
      <c r="P56" s="571">
        <v>0.32</v>
      </c>
      <c r="Q56" s="589">
        <f t="shared" si="3"/>
        <v>16</v>
      </c>
      <c r="R56" s="570"/>
      <c r="S56" s="590">
        <f t="shared" si="6"/>
        <v>16</v>
      </c>
      <c r="T56" s="591">
        <f t="shared" si="7"/>
        <v>350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>
        <v>1</v>
      </c>
      <c r="M60" s="566">
        <v>1</v>
      </c>
      <c r="N60" s="568">
        <v>1</v>
      </c>
      <c r="O60" s="568">
        <v>1</v>
      </c>
      <c r="P60" s="568">
        <v>0.27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155.555555555556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72.4137931034483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>
        <v>1</v>
      </c>
      <c r="M64" s="569">
        <v>4</v>
      </c>
      <c r="N64" s="571">
        <v>5</v>
      </c>
      <c r="O64" s="571">
        <v>6</v>
      </c>
      <c r="P64" s="571">
        <v>0.7</v>
      </c>
      <c r="Q64" s="589">
        <f t="shared" si="3"/>
        <v>7</v>
      </c>
      <c r="R64" s="570"/>
      <c r="S64" s="590">
        <f t="shared" si="8"/>
        <v>7</v>
      </c>
      <c r="T64" s="591">
        <f t="shared" si="9"/>
        <v>70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1633.33333333333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1540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3</v>
      </c>
      <c r="O79" s="568">
        <v>5</v>
      </c>
      <c r="P79" s="568">
        <v>0.25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308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2</v>
      </c>
      <c r="J80" s="578"/>
      <c r="K80" s="578"/>
      <c r="L80" s="577">
        <v>2</v>
      </c>
      <c r="M80" s="577">
        <v>6</v>
      </c>
      <c r="N80" s="579">
        <v>6</v>
      </c>
      <c r="O80" s="579">
        <v>10</v>
      </c>
      <c r="P80" s="579">
        <v>1.09</v>
      </c>
      <c r="Q80" s="598">
        <f t="shared" si="10"/>
        <v>2</v>
      </c>
      <c r="R80" s="578"/>
      <c r="S80" s="599">
        <f t="shared" si="11"/>
        <v>2</v>
      </c>
      <c r="T80" s="600">
        <f t="shared" si="12"/>
        <v>12.8440366972477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8</v>
      </c>
      <c r="J4" s="537">
        <v>29.5</v>
      </c>
      <c r="K4" s="538">
        <f>I4*J4</f>
        <v>236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2</v>
      </c>
      <c r="J26" s="537">
        <v>38</v>
      </c>
      <c r="K26" s="538">
        <f t="shared" si="2"/>
        <v>76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10</v>
      </c>
      <c r="J81" s="550"/>
      <c r="K81" s="550">
        <f>SUM(K3:K80)</f>
        <v>312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82" activePane="bottomRight" state="frozen"/>
      <selection/>
      <selection pane="topRight"/>
      <selection pane="bottomLeft"/>
      <selection pane="bottomRight" activeCell="V171" sqref="V17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469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13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243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16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1</v>
      </c>
      <c r="M5" s="437"/>
      <c r="N5" s="62">
        <v>23</v>
      </c>
      <c r="O5" s="62"/>
      <c r="P5" s="438">
        <v>3</v>
      </c>
      <c r="Q5" s="438">
        <v>6</v>
      </c>
      <c r="R5" s="438">
        <v>7</v>
      </c>
      <c r="S5" s="438">
        <v>9</v>
      </c>
      <c r="T5" s="438">
        <v>1.26</v>
      </c>
      <c r="U5" s="452">
        <f t="shared" si="0"/>
        <v>1</v>
      </c>
      <c r="V5" s="82">
        <v>5</v>
      </c>
      <c r="W5" s="452">
        <f t="shared" si="1"/>
        <v>6</v>
      </c>
      <c r="X5" s="453">
        <f t="shared" si="2"/>
        <v>33.3333333333333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5</v>
      </c>
      <c r="M6" s="437"/>
      <c r="N6" s="62">
        <v>6</v>
      </c>
      <c r="O6" s="62"/>
      <c r="P6" s="438">
        <v>1</v>
      </c>
      <c r="Q6" s="438">
        <v>4</v>
      </c>
      <c r="R6" s="438">
        <v>10</v>
      </c>
      <c r="S6" s="438">
        <v>12</v>
      </c>
      <c r="T6" s="438">
        <v>0.97</v>
      </c>
      <c r="U6" s="452">
        <f t="shared" si="0"/>
        <v>5</v>
      </c>
      <c r="V6" s="82"/>
      <c r="W6" s="452">
        <f t="shared" si="1"/>
        <v>5</v>
      </c>
      <c r="X6" s="453">
        <f t="shared" si="2"/>
        <v>36.0824742268041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6</v>
      </c>
      <c r="M7" s="439"/>
      <c r="N7" s="65">
        <v>8</v>
      </c>
      <c r="O7" s="65"/>
      <c r="P7" s="440">
        <v>1</v>
      </c>
      <c r="Q7" s="440">
        <v>3</v>
      </c>
      <c r="R7" s="440">
        <v>7</v>
      </c>
      <c r="S7" s="440">
        <v>12</v>
      </c>
      <c r="T7" s="440">
        <v>0.79</v>
      </c>
      <c r="U7" s="454">
        <f t="shared" si="0"/>
        <v>6</v>
      </c>
      <c r="V7" s="84"/>
      <c r="W7" s="455">
        <f t="shared" si="1"/>
        <v>6</v>
      </c>
      <c r="X7" s="456">
        <f t="shared" si="2"/>
        <v>53.1645569620253</v>
      </c>
      <c r="Y7" t="s">
        <v>30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16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4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0.32</v>
      </c>
      <c r="U10" s="452">
        <f t="shared" si="0"/>
        <v>4</v>
      </c>
      <c r="V10" s="82"/>
      <c r="W10" s="452">
        <f t="shared" si="1"/>
        <v>4</v>
      </c>
      <c r="X10" s="453">
        <f t="shared" si="2"/>
        <v>87.5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1</v>
      </c>
      <c r="M11" s="439"/>
      <c r="N11" s="65">
        <v>14</v>
      </c>
      <c r="O11" s="65"/>
      <c r="P11" s="440">
        <v>1</v>
      </c>
      <c r="Q11" s="440">
        <v>2</v>
      </c>
      <c r="R11" s="440">
        <v>4</v>
      </c>
      <c r="S11" s="440">
        <v>8</v>
      </c>
      <c r="T11" s="440">
        <v>0.9</v>
      </c>
      <c r="U11" s="454">
        <f t="shared" si="0"/>
        <v>1</v>
      </c>
      <c r="V11" s="84">
        <v>3</v>
      </c>
      <c r="W11" s="455">
        <f t="shared" si="1"/>
        <v>4</v>
      </c>
      <c r="X11" s="456">
        <f t="shared" si="2"/>
        <v>31.1111111111111</v>
      </c>
      <c r="Y11" t="s">
        <v>30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16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2</v>
      </c>
      <c r="M14" s="437"/>
      <c r="N14" s="62">
        <v>16</v>
      </c>
      <c r="O14" s="62"/>
      <c r="P14" s="438">
        <v>2</v>
      </c>
      <c r="Q14" s="438">
        <v>3</v>
      </c>
      <c r="R14" s="438">
        <v>5</v>
      </c>
      <c r="S14" s="438">
        <v>8</v>
      </c>
      <c r="T14" s="438">
        <v>1.16</v>
      </c>
      <c r="U14" s="452">
        <f t="shared" si="0"/>
        <v>2</v>
      </c>
      <c r="V14" s="82">
        <v>3</v>
      </c>
      <c r="W14" s="452">
        <f t="shared" si="1"/>
        <v>5</v>
      </c>
      <c r="X14" s="453">
        <f t="shared" si="2"/>
        <v>30.1724137931035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>
        <v>4</v>
      </c>
      <c r="M15" s="439"/>
      <c r="N15" s="65">
        <v>24</v>
      </c>
      <c r="O15" s="65"/>
      <c r="P15" s="440"/>
      <c r="Q15" s="440">
        <v>3</v>
      </c>
      <c r="R15" s="440">
        <v>5</v>
      </c>
      <c r="S15" s="440">
        <v>10</v>
      </c>
      <c r="T15" s="440">
        <v>0.54</v>
      </c>
      <c r="U15" s="454">
        <f t="shared" si="0"/>
        <v>4</v>
      </c>
      <c r="V15" s="84"/>
      <c r="W15" s="455">
        <f t="shared" si="1"/>
        <v>4</v>
      </c>
      <c r="X15" s="456">
        <f t="shared" si="2"/>
        <v>51.8518518518518</v>
      </c>
      <c r="Y15" t="s">
        <v>30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16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/>
      <c r="M16" s="441"/>
      <c r="N16" s="67"/>
      <c r="O16" s="67"/>
      <c r="P16" s="442"/>
      <c r="Q16" s="442">
        <v>18</v>
      </c>
      <c r="R16" s="442">
        <v>34</v>
      </c>
      <c r="S16" s="442">
        <v>60</v>
      </c>
      <c r="T16" s="442">
        <v>3.38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>
        <v>3</v>
      </c>
      <c r="M17" s="437"/>
      <c r="N17" s="62"/>
      <c r="O17" s="62"/>
      <c r="P17" s="438">
        <v>5</v>
      </c>
      <c r="Q17" s="438">
        <v>28</v>
      </c>
      <c r="R17" s="438">
        <v>41</v>
      </c>
      <c r="S17" s="438">
        <v>71</v>
      </c>
      <c r="T17" s="438">
        <v>5.25</v>
      </c>
      <c r="U17" s="452">
        <f t="shared" si="0"/>
        <v>3</v>
      </c>
      <c r="V17" s="82">
        <v>15</v>
      </c>
      <c r="W17" s="452">
        <f t="shared" si="1"/>
        <v>18</v>
      </c>
      <c r="X17" s="453">
        <f t="shared" si="2"/>
        <v>24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13</v>
      </c>
      <c r="M18" s="439"/>
      <c r="N18" s="65">
        <v>246</v>
      </c>
      <c r="O18" s="65"/>
      <c r="P18" s="440">
        <v>4</v>
      </c>
      <c r="Q18" s="440">
        <v>20</v>
      </c>
      <c r="R18" s="440">
        <v>40</v>
      </c>
      <c r="S18" s="440">
        <v>57</v>
      </c>
      <c r="T18" s="440">
        <v>4.99</v>
      </c>
      <c r="U18" s="454">
        <f t="shared" si="0"/>
        <v>13</v>
      </c>
      <c r="V18" s="84"/>
      <c r="W18" s="455">
        <f t="shared" si="1"/>
        <v>13</v>
      </c>
      <c r="X18" s="456">
        <f t="shared" si="2"/>
        <v>18.2364729458918</v>
      </c>
      <c r="Y18" t="s">
        <v>30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16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2</v>
      </c>
      <c r="N22" s="81">
        <v>7</v>
      </c>
      <c r="O22" s="81"/>
      <c r="P22" s="440"/>
      <c r="Q22" s="440">
        <v>1</v>
      </c>
      <c r="R22" s="440">
        <v>1</v>
      </c>
      <c r="S22" s="440">
        <v>1</v>
      </c>
      <c r="T22" s="440">
        <v>0.12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16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3</v>
      </c>
      <c r="T23" s="442">
        <v>0.19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184.210526315789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11</v>
      </c>
      <c r="M24" s="437"/>
      <c r="N24" s="62">
        <v>160</v>
      </c>
      <c r="O24" s="62"/>
      <c r="P24" s="438">
        <v>2</v>
      </c>
      <c r="Q24" s="438">
        <v>7</v>
      </c>
      <c r="R24" s="438">
        <v>17</v>
      </c>
      <c r="S24" s="438">
        <v>37</v>
      </c>
      <c r="T24" s="438">
        <v>1.96</v>
      </c>
      <c r="U24" s="452">
        <f t="shared" si="0"/>
        <v>11</v>
      </c>
      <c r="V24" s="82"/>
      <c r="W24" s="452">
        <f t="shared" si="3"/>
        <v>11</v>
      </c>
      <c r="X24" s="453">
        <f t="shared" si="4"/>
        <v>39.2857142857143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8</v>
      </c>
      <c r="M25" s="439"/>
      <c r="N25" s="65">
        <v>135</v>
      </c>
      <c r="O25" s="65"/>
      <c r="P25" s="440">
        <v>3</v>
      </c>
      <c r="Q25" s="440">
        <v>14</v>
      </c>
      <c r="R25" s="440">
        <v>21</v>
      </c>
      <c r="S25" s="440">
        <v>37</v>
      </c>
      <c r="T25" s="440">
        <v>3.09</v>
      </c>
      <c r="U25" s="454">
        <f t="shared" si="0"/>
        <v>8</v>
      </c>
      <c r="V25" s="84">
        <v>5</v>
      </c>
      <c r="W25" s="455">
        <f t="shared" si="3"/>
        <v>13</v>
      </c>
      <c r="X25" s="456">
        <f t="shared" si="4"/>
        <v>29.4498381877023</v>
      </c>
      <c r="Y25" t="s">
        <v>30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16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>
        <v>2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2</v>
      </c>
      <c r="V27" s="82"/>
      <c r="W27" s="463">
        <f t="shared" si="3"/>
        <v>2</v>
      </c>
      <c r="X27" s="453">
        <f t="shared" si="4"/>
        <v>100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3</v>
      </c>
      <c r="M28" s="443"/>
      <c r="N28" s="79">
        <v>11</v>
      </c>
      <c r="O28" s="79"/>
      <c r="P28" s="447"/>
      <c r="Q28" s="447">
        <v>3</v>
      </c>
      <c r="R28" s="447">
        <v>6</v>
      </c>
      <c r="S28" s="447">
        <v>7</v>
      </c>
      <c r="T28" s="444">
        <v>0.53</v>
      </c>
      <c r="U28" s="83">
        <f t="shared" si="0"/>
        <v>3</v>
      </c>
      <c r="V28" s="83"/>
      <c r="W28" s="465">
        <f t="shared" si="3"/>
        <v>3</v>
      </c>
      <c r="X28" s="466">
        <f t="shared" si="4"/>
        <v>39.622641509434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2</v>
      </c>
      <c r="V29" s="84"/>
      <c r="W29" s="468">
        <f t="shared" si="3"/>
        <v>2</v>
      </c>
      <c r="X29" s="456">
        <f t="shared" si="4"/>
        <v>82.3529411764706</v>
      </c>
      <c r="Y29" t="s">
        <v>30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16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2</v>
      </c>
      <c r="M31" s="437"/>
      <c r="N31" s="62">
        <v>6</v>
      </c>
      <c r="O31" s="62"/>
      <c r="P31" s="446">
        <v>1</v>
      </c>
      <c r="Q31" s="446">
        <v>1</v>
      </c>
      <c r="R31" s="446">
        <v>1</v>
      </c>
      <c r="S31" s="446">
        <v>1</v>
      </c>
      <c r="T31" s="438">
        <v>0.62</v>
      </c>
      <c r="U31" s="82">
        <f t="shared" si="0"/>
        <v>2</v>
      </c>
      <c r="V31" s="82"/>
      <c r="W31" s="463">
        <f t="shared" si="3"/>
        <v>2</v>
      </c>
      <c r="X31" s="453">
        <f t="shared" si="4"/>
        <v>22.5806451612903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1</v>
      </c>
      <c r="M32" s="443"/>
      <c r="N32" s="79">
        <v>15</v>
      </c>
      <c r="O32" s="79"/>
      <c r="P32" s="447">
        <v>2</v>
      </c>
      <c r="Q32" s="447">
        <v>3</v>
      </c>
      <c r="R32" s="447">
        <v>5</v>
      </c>
      <c r="S32" s="447">
        <v>5</v>
      </c>
      <c r="T32" s="444">
        <v>0.76</v>
      </c>
      <c r="U32" s="82">
        <f t="shared" si="0"/>
        <v>1</v>
      </c>
      <c r="V32" s="82">
        <v>2</v>
      </c>
      <c r="W32" s="463">
        <f t="shared" si="3"/>
        <v>3</v>
      </c>
      <c r="X32" s="453">
        <f t="shared" si="4"/>
        <v>27.6315789473684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2</v>
      </c>
      <c r="M33" s="439"/>
      <c r="N33" s="65">
        <v>5</v>
      </c>
      <c r="O33" s="65"/>
      <c r="P33" s="448">
        <v>1</v>
      </c>
      <c r="Q33" s="448">
        <v>6</v>
      </c>
      <c r="R33" s="448">
        <v>10</v>
      </c>
      <c r="S33" s="448">
        <v>12</v>
      </c>
      <c r="T33" s="440">
        <v>1.11</v>
      </c>
      <c r="U33" s="84">
        <f t="shared" si="0"/>
        <v>2</v>
      </c>
      <c r="V33" s="84">
        <v>2</v>
      </c>
      <c r="W33" s="468">
        <f t="shared" si="3"/>
        <v>4</v>
      </c>
      <c r="X33" s="456">
        <f t="shared" si="4"/>
        <v>25.2252252252252</v>
      </c>
      <c r="Y33" t="s">
        <v>30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16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6</v>
      </c>
      <c r="O35" s="62"/>
      <c r="P35" s="446">
        <v>1</v>
      </c>
      <c r="Q35" s="446">
        <v>2</v>
      </c>
      <c r="R35" s="446">
        <v>2</v>
      </c>
      <c r="S35" s="446">
        <v>2</v>
      </c>
      <c r="T35" s="438">
        <v>0.39</v>
      </c>
      <c r="U35" s="82">
        <f t="shared" si="0"/>
        <v>2</v>
      </c>
      <c r="V35" s="82"/>
      <c r="W35" s="463">
        <f t="shared" si="3"/>
        <v>2</v>
      </c>
      <c r="X35" s="453">
        <f t="shared" si="4"/>
        <v>35.8974358974359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2</v>
      </c>
      <c r="V36" s="82"/>
      <c r="W36" s="463">
        <f t="shared" si="3"/>
        <v>2</v>
      </c>
      <c r="X36" s="453">
        <f t="shared" si="4"/>
        <v>58.3333333333333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>
        <v>2</v>
      </c>
      <c r="Q37" s="448">
        <v>3</v>
      </c>
      <c r="R37" s="448">
        <v>6</v>
      </c>
      <c r="S37" s="448">
        <v>6</v>
      </c>
      <c r="T37" s="440">
        <v>0.81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16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16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2</v>
      </c>
      <c r="M42" s="437"/>
      <c r="N42" s="62">
        <v>5</v>
      </c>
      <c r="O42" s="62"/>
      <c r="P42" s="446"/>
      <c r="Q42" s="446">
        <v>2</v>
      </c>
      <c r="R42" s="446">
        <v>2</v>
      </c>
      <c r="S42" s="446">
        <v>2</v>
      </c>
      <c r="T42" s="438">
        <v>0.24</v>
      </c>
      <c r="U42" s="82">
        <f t="shared" si="0"/>
        <v>2</v>
      </c>
      <c r="V42" s="82"/>
      <c r="W42" s="463">
        <f t="shared" si="3"/>
        <v>2</v>
      </c>
      <c r="X42" s="453">
        <f t="shared" si="4"/>
        <v>58.3333333333333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1</v>
      </c>
      <c r="V43" s="82"/>
      <c r="W43" s="463">
        <f t="shared" si="3"/>
        <v>1</v>
      </c>
      <c r="X43" s="453">
        <f t="shared" si="4"/>
        <v>140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2</v>
      </c>
      <c r="V44" s="84"/>
      <c r="W44" s="468">
        <f t="shared" si="3"/>
        <v>2</v>
      </c>
      <c r="X44" s="456">
        <f t="shared" si="4"/>
        <v>48.2758620689655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3</v>
      </c>
      <c r="R45" s="445">
        <v>4</v>
      </c>
      <c r="S45" s="445">
        <v>5</v>
      </c>
      <c r="T45" s="442">
        <v>0.43</v>
      </c>
      <c r="U45" s="68">
        <f t="shared" si="0"/>
        <v>3</v>
      </c>
      <c r="V45" s="68"/>
      <c r="W45" s="461">
        <f t="shared" si="3"/>
        <v>3</v>
      </c>
      <c r="X45" s="459">
        <f t="shared" si="4"/>
        <v>48.8372093023256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1</v>
      </c>
      <c r="M46" s="437"/>
      <c r="N46" s="62">
        <v>22</v>
      </c>
      <c r="O46" s="62"/>
      <c r="P46" s="446">
        <v>2</v>
      </c>
      <c r="Q46" s="446">
        <v>6</v>
      </c>
      <c r="R46" s="446">
        <v>6</v>
      </c>
      <c r="S46" s="446">
        <v>8</v>
      </c>
      <c r="T46" s="438">
        <v>1.05</v>
      </c>
      <c r="U46" s="82">
        <f t="shared" si="0"/>
        <v>1</v>
      </c>
      <c r="V46" s="82">
        <v>4</v>
      </c>
      <c r="W46" s="463">
        <f t="shared" si="3"/>
        <v>5</v>
      </c>
      <c r="X46" s="453">
        <f t="shared" si="4"/>
        <v>33.3333333333333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>
        <v>2</v>
      </c>
      <c r="S47" s="447">
        <v>5</v>
      </c>
      <c r="T47" s="444">
        <v>0.15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7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7</v>
      </c>
      <c r="V48" s="84"/>
      <c r="W48" s="468">
        <f t="shared" si="3"/>
        <v>7</v>
      </c>
      <c r="X48" s="456">
        <f t="shared" si="4"/>
        <v>980</v>
      </c>
      <c r="Y48" t="s">
        <v>30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16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3</v>
      </c>
      <c r="M49" s="441"/>
      <c r="N49" s="67">
        <v>4</v>
      </c>
      <c r="O49" s="67"/>
      <c r="P49" s="445"/>
      <c r="Q49" s="445">
        <v>1</v>
      </c>
      <c r="R49" s="445">
        <v>1</v>
      </c>
      <c r="S49" s="445">
        <v>1</v>
      </c>
      <c r="T49" s="442">
        <v>0.12</v>
      </c>
      <c r="U49" s="68">
        <f t="shared" si="0"/>
        <v>3</v>
      </c>
      <c r="V49" s="68"/>
      <c r="W49" s="461">
        <f t="shared" si="3"/>
        <v>3</v>
      </c>
      <c r="X49" s="459">
        <f t="shared" si="4"/>
        <v>175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/>
      <c r="M50" s="437"/>
      <c r="N50" s="62">
        <v>14</v>
      </c>
      <c r="O50" s="62"/>
      <c r="P50" s="446">
        <v>3</v>
      </c>
      <c r="Q50" s="446">
        <v>4</v>
      </c>
      <c r="R50" s="446">
        <v>4</v>
      </c>
      <c r="S50" s="446">
        <v>5</v>
      </c>
      <c r="T50" s="438">
        <v>0.95</v>
      </c>
      <c r="U50" s="82">
        <f t="shared" si="0"/>
        <v>0</v>
      </c>
      <c r="V50" s="82">
        <v>4</v>
      </c>
      <c r="W50" s="463">
        <f t="shared" si="3"/>
        <v>4</v>
      </c>
      <c r="X50" s="453">
        <f t="shared" si="4"/>
        <v>29.4736842105263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/>
      <c r="M51" s="443"/>
      <c r="N51" s="79">
        <v>8</v>
      </c>
      <c r="O51" s="79"/>
      <c r="P51" s="447">
        <v>2</v>
      </c>
      <c r="Q51" s="447">
        <v>3</v>
      </c>
      <c r="R51" s="447">
        <v>3</v>
      </c>
      <c r="S51" s="447">
        <v>6</v>
      </c>
      <c r="T51" s="444">
        <v>0.71</v>
      </c>
      <c r="U51" s="82">
        <f t="shared" si="0"/>
        <v>0</v>
      </c>
      <c r="V51" s="82">
        <v>4</v>
      </c>
      <c r="W51" s="463">
        <f t="shared" si="3"/>
        <v>4</v>
      </c>
      <c r="X51" s="453">
        <f t="shared" si="4"/>
        <v>39.4366197183099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2</v>
      </c>
      <c r="S52" s="448">
        <v>6</v>
      </c>
      <c r="T52" s="440">
        <v>0.23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16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2</v>
      </c>
      <c r="S55" s="444">
        <v>2</v>
      </c>
      <c r="T55" s="444">
        <v>0.1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16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16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16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4</v>
      </c>
      <c r="T65" s="438">
        <v>0.1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16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4</v>
      </c>
      <c r="T68" s="438">
        <v>0.2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4</v>
      </c>
      <c r="V69" s="84"/>
      <c r="W69" s="65">
        <f t="shared" si="5"/>
        <v>4</v>
      </c>
      <c r="X69" s="456">
        <f t="shared" si="6"/>
        <v>933.333333333333</v>
      </c>
      <c r="Y69" t="s">
        <v>30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16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/>
      <c r="R71" s="438">
        <v>2</v>
      </c>
      <c r="S71" s="438">
        <v>3</v>
      </c>
      <c r="T71" s="438">
        <v>0.12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291.666666666667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3</v>
      </c>
      <c r="M72" s="437"/>
      <c r="N72" s="62">
        <v>11</v>
      </c>
      <c r="O72" s="62"/>
      <c r="P72" s="438">
        <v>1</v>
      </c>
      <c r="Q72" s="438">
        <v>4</v>
      </c>
      <c r="R72" s="438">
        <v>5</v>
      </c>
      <c r="S72" s="438">
        <v>8</v>
      </c>
      <c r="T72" s="438">
        <v>0.73</v>
      </c>
      <c r="U72" s="452">
        <f t="shared" si="11"/>
        <v>3</v>
      </c>
      <c r="V72" s="82"/>
      <c r="W72" s="452">
        <f t="shared" si="5"/>
        <v>3</v>
      </c>
      <c r="X72" s="453">
        <f t="shared" si="6"/>
        <v>28.7671232876712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4</v>
      </c>
      <c r="M73" s="437"/>
      <c r="N73" s="62">
        <v>19</v>
      </c>
      <c r="O73" s="62"/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44.4444444444444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5</v>
      </c>
      <c r="M74" s="439"/>
      <c r="N74" s="65">
        <v>15</v>
      </c>
      <c r="O74" s="65"/>
      <c r="P74" s="440"/>
      <c r="Q74" s="440">
        <v>3</v>
      </c>
      <c r="R74" s="440">
        <v>4</v>
      </c>
      <c r="S74" s="440">
        <v>8</v>
      </c>
      <c r="T74" s="440">
        <v>0.47</v>
      </c>
      <c r="U74" s="454">
        <f t="shared" si="11"/>
        <v>5</v>
      </c>
      <c r="V74" s="84"/>
      <c r="W74" s="455">
        <f t="shared" si="5"/>
        <v>5</v>
      </c>
      <c r="X74" s="456">
        <f t="shared" si="6"/>
        <v>74.468085106383</v>
      </c>
      <c r="Y74" t="s">
        <v>30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16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82.3529411764706</v>
      </c>
      <c r="Y78" t="s">
        <v>30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16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110.526315789474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16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2</v>
      </c>
      <c r="T83" s="481">
        <v>0.14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100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/>
      <c r="M84" s="437">
        <v>2</v>
      </c>
      <c r="N84" s="62">
        <v>8</v>
      </c>
      <c r="O84" s="62"/>
      <c r="P84" s="482"/>
      <c r="Q84" s="482">
        <v>2</v>
      </c>
      <c r="R84" s="482">
        <v>3</v>
      </c>
      <c r="S84" s="482">
        <v>4</v>
      </c>
      <c r="T84" s="482">
        <v>0.31</v>
      </c>
      <c r="U84" s="462">
        <f t="shared" si="11"/>
        <v>0</v>
      </c>
      <c r="V84" s="82"/>
      <c r="W84" s="463">
        <f t="shared" si="5"/>
        <v>0</v>
      </c>
      <c r="X84" s="453">
        <f t="shared" si="6"/>
        <v>0</v>
      </c>
      <c r="Y84" t="s">
        <v>524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16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8</v>
      </c>
      <c r="T87" s="481">
        <v>0.12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>
        <v>1</v>
      </c>
      <c r="Q88" s="482">
        <v>3</v>
      </c>
      <c r="R88" s="482">
        <v>11</v>
      </c>
      <c r="S88" s="482">
        <v>19</v>
      </c>
      <c r="T88" s="482">
        <v>1.04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47.1153846153846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4</v>
      </c>
      <c r="M89" s="439"/>
      <c r="N89" s="65">
        <v>118</v>
      </c>
      <c r="O89" s="65"/>
      <c r="P89" s="485"/>
      <c r="Q89" s="485">
        <v>3</v>
      </c>
      <c r="R89" s="485">
        <v>8</v>
      </c>
      <c r="S89" s="485">
        <v>13</v>
      </c>
      <c r="T89" s="485">
        <v>0.69</v>
      </c>
      <c r="U89" s="454">
        <f t="shared" si="11"/>
        <v>4</v>
      </c>
      <c r="V89" s="84"/>
      <c r="W89" s="455">
        <f t="shared" si="13"/>
        <v>4</v>
      </c>
      <c r="X89" s="456">
        <f t="shared" si="12"/>
        <v>40.5797101449275</v>
      </c>
      <c r="Y89" t="s">
        <v>30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16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16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1</v>
      </c>
      <c r="R96" s="448">
        <v>2</v>
      </c>
      <c r="S96" s="448">
        <v>6</v>
      </c>
      <c r="T96" s="440">
        <v>0.23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16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16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16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16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16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16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1</v>
      </c>
      <c r="S114" s="448">
        <v>2</v>
      </c>
      <c r="T114" s="440">
        <v>0.07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16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318</v>
      </c>
      <c r="E118" s="414"/>
      <c r="F118" s="95" t="s">
        <v>16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>
        <v>1</v>
      </c>
      <c r="Q120" s="446">
        <v>1</v>
      </c>
      <c r="R120" s="446">
        <v>1</v>
      </c>
      <c r="S120" s="446">
        <v>1</v>
      </c>
      <c r="T120" s="438">
        <v>0.27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77.7777777777778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521</v>
      </c>
      <c r="D122" s="60" t="s">
        <v>326</v>
      </c>
      <c r="E122" s="66"/>
      <c r="F122" s="95" t="s">
        <v>16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2</v>
      </c>
      <c r="V123" s="82"/>
      <c r="W123" s="62">
        <f t="shared" si="14"/>
        <v>2</v>
      </c>
      <c r="X123" s="453" t="str">
        <f t="shared" si="15"/>
        <v>-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>
        <v>1</v>
      </c>
      <c r="M124" s="437"/>
      <c r="N124" s="62">
        <v>10</v>
      </c>
      <c r="O124" s="62"/>
      <c r="P124" s="446"/>
      <c r="Q124" s="446">
        <v>1</v>
      </c>
      <c r="R124" s="446">
        <v>1</v>
      </c>
      <c r="S124" s="446">
        <v>1</v>
      </c>
      <c r="T124" s="438">
        <v>0.12</v>
      </c>
      <c r="U124" s="82">
        <f>IF($A$1="补货",L124+N124+O124,L124)</f>
        <v>1</v>
      </c>
      <c r="V124" s="82"/>
      <c r="W124" s="62">
        <f t="shared" si="14"/>
        <v>1</v>
      </c>
      <c r="X124" s="453">
        <f t="shared" si="15"/>
        <v>58.3333333333333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16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16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/>
      <c r="M129" s="441"/>
      <c r="N129" s="67">
        <v>6</v>
      </c>
      <c r="O129" s="67"/>
      <c r="P129" s="442">
        <v>1</v>
      </c>
      <c r="Q129" s="442">
        <v>2</v>
      </c>
      <c r="R129" s="442">
        <v>2</v>
      </c>
      <c r="S129" s="442">
        <v>2</v>
      </c>
      <c r="T129" s="442">
        <v>0.39</v>
      </c>
      <c r="U129" s="457">
        <f t="shared" ref="U129:U177" si="16">IF($A$1="补货",L129+N129+O129,L129)</f>
        <v>0</v>
      </c>
      <c r="V129" s="68">
        <v>6</v>
      </c>
      <c r="W129" s="458">
        <f t="shared" ref="W129:W136" si="17">U129+V129</f>
        <v>6</v>
      </c>
      <c r="X129" s="459">
        <f t="shared" ref="X129:X136" si="18">IF(T129&gt;0,W129/T129*7,"-")</f>
        <v>107.692307692308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>
        <v>1</v>
      </c>
      <c r="Q130" s="438">
        <v>2</v>
      </c>
      <c r="R130" s="438">
        <v>5</v>
      </c>
      <c r="S130" s="438">
        <v>6</v>
      </c>
      <c r="T130" s="438">
        <v>0.56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37.5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2</v>
      </c>
      <c r="M131" s="437"/>
      <c r="N131" s="62">
        <v>11</v>
      </c>
      <c r="O131" s="62"/>
      <c r="P131" s="438">
        <v>1</v>
      </c>
      <c r="Q131" s="438">
        <v>1</v>
      </c>
      <c r="R131" s="438">
        <v>2</v>
      </c>
      <c r="S131" s="438">
        <v>4</v>
      </c>
      <c r="T131" s="438">
        <v>0.35</v>
      </c>
      <c r="U131" s="452">
        <f t="shared" si="16"/>
        <v>2</v>
      </c>
      <c r="V131" s="82">
        <v>3</v>
      </c>
      <c r="W131" s="452">
        <f t="shared" si="17"/>
        <v>5</v>
      </c>
      <c r="X131" s="453">
        <f t="shared" si="18"/>
        <v>100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2</v>
      </c>
      <c r="M132" s="439"/>
      <c r="N132" s="65">
        <v>13</v>
      </c>
      <c r="O132" s="65"/>
      <c r="P132" s="440">
        <v>2</v>
      </c>
      <c r="Q132" s="440">
        <v>4</v>
      </c>
      <c r="R132" s="440">
        <v>7</v>
      </c>
      <c r="S132" s="440">
        <v>7</v>
      </c>
      <c r="T132" s="440">
        <v>0.93</v>
      </c>
      <c r="U132" s="454">
        <f t="shared" si="16"/>
        <v>2</v>
      </c>
      <c r="V132" s="84">
        <v>3</v>
      </c>
      <c r="W132" s="455">
        <f t="shared" si="17"/>
        <v>5</v>
      </c>
      <c r="X132" s="456">
        <f t="shared" si="18"/>
        <v>37.6344086021505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16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700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16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17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>
        <v>2</v>
      </c>
      <c r="M140" s="439"/>
      <c r="N140" s="65">
        <v>3</v>
      </c>
      <c r="O140" s="65"/>
      <c r="P140" s="440"/>
      <c r="Q140" s="440">
        <v>2</v>
      </c>
      <c r="R140" s="440">
        <v>2</v>
      </c>
      <c r="S140" s="440">
        <v>4</v>
      </c>
      <c r="T140" s="440">
        <v>0.27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51.8518518518518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16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2</v>
      </c>
      <c r="M141" s="441"/>
      <c r="N141" s="67">
        <v>4</v>
      </c>
      <c r="O141" s="67"/>
      <c r="P141" s="442">
        <v>1</v>
      </c>
      <c r="Q141" s="442">
        <v>1</v>
      </c>
      <c r="R141" s="442">
        <v>1</v>
      </c>
      <c r="S141" s="442">
        <v>1</v>
      </c>
      <c r="T141" s="442">
        <v>0.62</v>
      </c>
      <c r="U141" s="457">
        <f t="shared" si="16"/>
        <v>2</v>
      </c>
      <c r="V141" s="68"/>
      <c r="W141" s="458">
        <f t="shared" si="19"/>
        <v>2</v>
      </c>
      <c r="X141" s="459">
        <f t="shared" si="20"/>
        <v>22.5806451612903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>
        <v>1</v>
      </c>
      <c r="M142" s="437"/>
      <c r="N142" s="62"/>
      <c r="O142" s="62"/>
      <c r="P142" s="438">
        <v>1</v>
      </c>
      <c r="Q142" s="438">
        <v>3</v>
      </c>
      <c r="R142" s="438">
        <v>3</v>
      </c>
      <c r="S142" s="438">
        <v>6</v>
      </c>
      <c r="T142" s="438">
        <v>0.56</v>
      </c>
      <c r="U142" s="452">
        <f t="shared" si="16"/>
        <v>1</v>
      </c>
      <c r="V142" s="82">
        <v>2</v>
      </c>
      <c r="W142" s="452">
        <f t="shared" si="19"/>
        <v>3</v>
      </c>
      <c r="X142" s="453">
        <f t="shared" si="20"/>
        <v>37.5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3</v>
      </c>
      <c r="T143" s="438">
        <v>0.19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73.6842105263158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/>
      <c r="M144" s="439"/>
      <c r="N144" s="65">
        <v>9</v>
      </c>
      <c r="O144" s="65"/>
      <c r="P144" s="440">
        <v>1</v>
      </c>
      <c r="Q144" s="440">
        <v>1</v>
      </c>
      <c r="R144" s="440">
        <v>1</v>
      </c>
      <c r="S144" s="440">
        <v>1</v>
      </c>
      <c r="T144" s="440">
        <v>0.62</v>
      </c>
      <c r="U144" s="454">
        <f t="shared" si="16"/>
        <v>0</v>
      </c>
      <c r="V144" s="84">
        <v>3</v>
      </c>
      <c r="W144" s="455">
        <f t="shared" si="19"/>
        <v>3</v>
      </c>
      <c r="X144" s="456">
        <f t="shared" si="20"/>
        <v>33.8709677419355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16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16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5</v>
      </c>
      <c r="M156" s="439"/>
      <c r="N156" s="65">
        <v>7</v>
      </c>
      <c r="O156" s="65"/>
      <c r="P156" s="440">
        <v>1</v>
      </c>
      <c r="Q156" s="440">
        <v>1</v>
      </c>
      <c r="R156" s="440">
        <v>1</v>
      </c>
      <c r="S156" s="440">
        <v>1</v>
      </c>
      <c r="T156" s="440">
        <v>0.62</v>
      </c>
      <c r="U156" s="454">
        <f t="shared" si="16"/>
        <v>5</v>
      </c>
      <c r="V156" s="84"/>
      <c r="W156" s="455">
        <f t="shared" si="19"/>
        <v>5</v>
      </c>
      <c r="X156" s="456">
        <f t="shared" si="20"/>
        <v>56.4516129032258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16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/>
      <c r="S158" s="438">
        <v>1</v>
      </c>
      <c r="T158" s="438">
        <v>0.02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700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16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30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16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116.666666666667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17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16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17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>
        <v>1</v>
      </c>
      <c r="M169" s="437"/>
      <c r="N169" s="62">
        <v>1</v>
      </c>
      <c r="O169" s="62"/>
      <c r="P169" s="438"/>
      <c r="Q169" s="438">
        <v>1</v>
      </c>
      <c r="R169" s="438">
        <v>2</v>
      </c>
      <c r="S169" s="438">
        <v>4</v>
      </c>
      <c r="T169" s="438">
        <v>0.2</v>
      </c>
      <c r="U169" s="452">
        <f t="shared" si="16"/>
        <v>1</v>
      </c>
      <c r="V169" s="82">
        <v>1</v>
      </c>
      <c r="W169" s="452">
        <f t="shared" si="19"/>
        <v>2</v>
      </c>
      <c r="X169" s="453">
        <f t="shared" si="20"/>
        <v>70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1</v>
      </c>
      <c r="M170" s="439"/>
      <c r="N170" s="65">
        <v>11</v>
      </c>
      <c r="O170" s="65"/>
      <c r="P170" s="440">
        <v>1</v>
      </c>
      <c r="Q170" s="440">
        <v>1</v>
      </c>
      <c r="R170" s="440">
        <v>1</v>
      </c>
      <c r="S170" s="440">
        <v>1</v>
      </c>
      <c r="T170" s="440">
        <v>0.62</v>
      </c>
      <c r="U170" s="454">
        <f t="shared" si="16"/>
        <v>1</v>
      </c>
      <c r="V170" s="84">
        <v>2</v>
      </c>
      <c r="W170" s="455">
        <f t="shared" si="19"/>
        <v>3</v>
      </c>
      <c r="X170" s="456">
        <f t="shared" si="20"/>
        <v>33.8709677419355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16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17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16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1</v>
      </c>
      <c r="R174" s="442">
        <v>2</v>
      </c>
      <c r="S174" s="442">
        <v>2</v>
      </c>
      <c r="T174" s="442">
        <v>0.17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164.705882352941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17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16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17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16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180</v>
      </c>
      <c r="I187" s="275" t="s">
        <v>180</v>
      </c>
      <c r="J187" s="275" t="s">
        <v>794</v>
      </c>
      <c r="K187" s="275">
        <v>1280</v>
      </c>
      <c r="L187" s="495"/>
      <c r="M187" s="495"/>
      <c r="N187" s="275">
        <v>10</v>
      </c>
      <c r="O187" s="275"/>
      <c r="P187" s="496"/>
      <c r="Q187" s="496">
        <v>2</v>
      </c>
      <c r="R187" s="496">
        <v>12</v>
      </c>
      <c r="S187" s="496">
        <v>20</v>
      </c>
      <c r="T187" s="497">
        <v>0.87</v>
      </c>
      <c r="U187" s="498">
        <f t="shared" si="21"/>
        <v>0</v>
      </c>
      <c r="V187" s="498">
        <v>6</v>
      </c>
      <c r="W187" s="500">
        <f t="shared" si="19"/>
        <v>6</v>
      </c>
      <c r="X187" s="499">
        <f t="shared" si="20"/>
        <v>48.2758620689655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774</v>
      </c>
      <c r="G188" s="275" t="s">
        <v>775</v>
      </c>
      <c r="H188" s="275" t="s">
        <v>180</v>
      </c>
      <c r="I188" s="275" t="s">
        <v>180</v>
      </c>
      <c r="J188" s="275" t="s">
        <v>795</v>
      </c>
      <c r="K188" s="275">
        <v>1280</v>
      </c>
      <c r="L188" s="495">
        <v>3</v>
      </c>
      <c r="M188" s="495"/>
      <c r="N188" s="275">
        <v>8</v>
      </c>
      <c r="O188" s="275"/>
      <c r="P188" s="496">
        <v>1</v>
      </c>
      <c r="Q188" s="496">
        <v>6</v>
      </c>
      <c r="R188" s="496">
        <v>12</v>
      </c>
      <c r="S188" s="496">
        <v>13</v>
      </c>
      <c r="T188" s="497">
        <v>1.19</v>
      </c>
      <c r="U188" s="498">
        <f t="shared" si="21"/>
        <v>3</v>
      </c>
      <c r="V188" s="498">
        <v>3</v>
      </c>
      <c r="W188" s="500">
        <f t="shared" si="19"/>
        <v>6</v>
      </c>
      <c r="X188" s="499">
        <f t="shared" si="20"/>
        <v>35.2941176470588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180</v>
      </c>
      <c r="I189" s="275" t="s">
        <v>180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13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240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16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5</v>
      </c>
      <c r="M5" s="100">
        <f t="shared" si="0"/>
        <v>51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16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3</v>
      </c>
      <c r="M11" s="104">
        <f t="shared" si="0"/>
        <v>37.5</v>
      </c>
    </row>
    <row r="12" ht="50.1" customHeight="1" spans="2:13">
      <c r="B12" s="63"/>
      <c r="C12" s="63"/>
      <c r="D12" s="60" t="s">
        <v>507</v>
      </c>
      <c r="E12" s="66"/>
      <c r="F12" s="67" t="s">
        <v>16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3</v>
      </c>
      <c r="M14" s="100">
        <f t="shared" si="0"/>
        <v>33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16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15</v>
      </c>
      <c r="M17" s="100">
        <f t="shared" si="0"/>
        <v>160.5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16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16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5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16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16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2</v>
      </c>
      <c r="M32" s="118">
        <f t="shared" si="0"/>
        <v>22.4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2</v>
      </c>
      <c r="M33" s="120">
        <f t="shared" si="0"/>
        <v>22.4</v>
      </c>
    </row>
    <row r="34" ht="50.1" customHeight="1" spans="2:13">
      <c r="B34" s="88"/>
      <c r="C34" s="63"/>
      <c r="D34" s="60" t="s">
        <v>545</v>
      </c>
      <c r="E34" s="66"/>
      <c r="F34" s="67" t="s">
        <v>16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16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16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4</v>
      </c>
      <c r="M46" s="114">
        <f t="shared" si="0"/>
        <v>42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16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4</v>
      </c>
      <c r="M50" s="114">
        <f t="shared" si="0"/>
        <v>48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4</v>
      </c>
      <c r="M51" s="118">
        <f t="shared" si="0"/>
        <v>48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16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16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16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16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16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16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16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16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16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16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16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16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16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16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16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16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16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16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16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16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16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16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16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6</v>
      </c>
      <c r="M129" s="108">
        <f t="shared" ref="M129:M177" si="9">K129*L129</f>
        <v>61.2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3</v>
      </c>
      <c r="M131" s="100">
        <f t="shared" si="9"/>
        <v>30.6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3</v>
      </c>
      <c r="M132" s="104">
        <f t="shared" si="9"/>
        <v>30.6</v>
      </c>
    </row>
    <row r="133" ht="50.1" customHeight="1" spans="2:13">
      <c r="B133" s="244"/>
      <c r="C133" s="244"/>
      <c r="D133" s="60" t="s">
        <v>710</v>
      </c>
      <c r="E133" s="238"/>
      <c r="F133" s="86" t="s">
        <v>16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16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17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16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2</v>
      </c>
      <c r="M142" s="100">
        <f t="shared" si="9"/>
        <v>25.4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3</v>
      </c>
      <c r="M144" s="104">
        <f t="shared" si="9"/>
        <v>38.1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16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16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16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16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16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17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16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17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1</v>
      </c>
      <c r="M169" s="100">
        <f t="shared" si="9"/>
        <v>17.7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2</v>
      </c>
      <c r="M170" s="104">
        <f t="shared" si="9"/>
        <v>35.4</v>
      </c>
    </row>
    <row r="171" ht="50.1" customHeight="1" spans="2:13">
      <c r="B171" s="244"/>
      <c r="C171" s="244"/>
      <c r="D171" s="60" t="s">
        <v>751</v>
      </c>
      <c r="E171" s="247"/>
      <c r="F171" s="86" t="s">
        <v>16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17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16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17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16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17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16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6</v>
      </c>
      <c r="M187" s="282">
        <f t="shared" si="11"/>
        <v>100</v>
      </c>
    </row>
    <row r="188" ht="150" customHeight="1" spans="2:13">
      <c r="B188" s="63"/>
      <c r="C188" s="254"/>
      <c r="D188" s="272" t="s">
        <v>310</v>
      </c>
      <c r="E188" s="273"/>
      <c r="F188" s="274" t="s">
        <v>774</v>
      </c>
      <c r="G188" s="275" t="s">
        <v>775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3</v>
      </c>
      <c r="M188" s="282">
        <f t="shared" si="11"/>
        <v>50.0000000000001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76</v>
      </c>
      <c r="M190" s="283">
        <f>SUM(M4:M189)</f>
        <v>853.8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A103" workbookViewId="0">
      <selection activeCell="S136" sqref="S136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469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240</v>
      </c>
      <c r="T3" s="40" t="s">
        <v>10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154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3220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24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5</v>
      </c>
      <c r="K7" s="33">
        <v>13</v>
      </c>
      <c r="L7" s="33"/>
      <c r="M7" s="33">
        <v>2</v>
      </c>
      <c r="N7" s="33">
        <v>3</v>
      </c>
      <c r="O7" s="33">
        <v>5</v>
      </c>
      <c r="P7" s="33">
        <v>6</v>
      </c>
      <c r="Q7" s="43">
        <v>0.78</v>
      </c>
      <c r="R7" s="44">
        <f>IF($A$1="补货",IF(V7="FBA",I7,0)+K7+L7,IF(V7="FBA",I7,J7))</f>
        <v>5</v>
      </c>
      <c r="S7" s="45"/>
      <c r="T7" s="45">
        <f t="shared" si="0"/>
        <v>5</v>
      </c>
      <c r="U7" s="33">
        <f t="shared" si="1"/>
        <v>44.8717948717949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154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24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27</v>
      </c>
      <c r="S11" s="346"/>
      <c r="T11" s="346">
        <f t="shared" si="0"/>
        <v>27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>
        <v>1</v>
      </c>
      <c r="N13" s="33">
        <v>3</v>
      </c>
      <c r="O13" s="33">
        <v>4</v>
      </c>
      <c r="P13" s="33">
        <v>5</v>
      </c>
      <c r="Q13" s="43">
        <v>0.93</v>
      </c>
      <c r="R13" s="44">
        <f>IF($A$1="补货",IF(V13="FBA",I13,0)+K13+L13,IF(V13="FBA",I13,J13))</f>
        <v>7</v>
      </c>
      <c r="S13" s="45"/>
      <c r="T13" s="45">
        <f t="shared" si="0"/>
        <v>7</v>
      </c>
      <c r="U13" s="33">
        <f t="shared" si="1"/>
        <v>52.6881720430108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1808.33333333333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21</v>
      </c>
      <c r="K15" s="33"/>
      <c r="L15" s="33"/>
      <c r="M15" s="33">
        <v>1</v>
      </c>
      <c r="N15" s="33">
        <v>1</v>
      </c>
      <c r="O15" s="33">
        <v>1</v>
      </c>
      <c r="P15" s="33">
        <v>4</v>
      </c>
      <c r="Q15" s="43">
        <v>0.67</v>
      </c>
      <c r="R15" s="44">
        <f>IF($A$1="补货",IF(V15="FBA",I15,0)+K15+L15,IF(V15="FBA",I15,J15))</f>
        <v>21</v>
      </c>
      <c r="S15" s="45"/>
      <c r="T15" s="45">
        <f t="shared" si="0"/>
        <v>21</v>
      </c>
      <c r="U15" s="33">
        <f t="shared" si="1"/>
        <v>219.402985074627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>
        <v>1</v>
      </c>
      <c r="N16" s="39">
        <v>1</v>
      </c>
      <c r="O16" s="39">
        <v>2</v>
      </c>
      <c r="P16" s="39">
        <v>4</v>
      </c>
      <c r="Q16" s="48">
        <v>0.35</v>
      </c>
      <c r="R16" s="348">
        <f>IF($A$1="补货",IF(V16="FBA",I16,0)+K16+L16,IF(V16="FBA",I16,J16))</f>
        <v>23</v>
      </c>
      <c r="S16" s="50"/>
      <c r="T16" s="50">
        <f t="shared" si="0"/>
        <v>23</v>
      </c>
      <c r="U16" s="39">
        <f t="shared" si="1"/>
        <v>460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146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146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146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8</v>
      </c>
      <c r="Q20" s="349">
        <v>0.23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1065.21739130435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23</v>
      </c>
      <c r="S21" s="355"/>
      <c r="T21" s="355">
        <f t="shared" si="0"/>
        <v>23</v>
      </c>
      <c r="U21" s="335">
        <f t="shared" si="1"/>
        <v>519.354838709677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2</v>
      </c>
      <c r="O23" s="33">
        <v>4</v>
      </c>
      <c r="P23" s="33">
        <v>4</v>
      </c>
      <c r="Q23" s="43">
        <v>0.34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700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>
        <v>1</v>
      </c>
      <c r="N24" s="33">
        <v>3</v>
      </c>
      <c r="O24" s="33">
        <v>4</v>
      </c>
      <c r="P24" s="33">
        <v>4</v>
      </c>
      <c r="Q24" s="43">
        <v>0.56</v>
      </c>
      <c r="R24" s="44">
        <f>IF($A$1="补货",IF(V24="FBA",I24,0)+K24+L24,IF(V24="FBA",I24,J24))</f>
        <v>34</v>
      </c>
      <c r="S24" s="45"/>
      <c r="T24" s="45">
        <f t="shared" si="0"/>
        <v>34</v>
      </c>
      <c r="U24" s="33">
        <f t="shared" si="1"/>
        <v>425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4</v>
      </c>
      <c r="Q25" s="48">
        <v>0.17</v>
      </c>
      <c r="R25" s="348">
        <f>IF($A$1="补货",IF(V25="FBA",I25,0)+K25+L25,IF(V25="FBA",I25,J25))</f>
        <v>20</v>
      </c>
      <c r="S25" s="50"/>
      <c r="T25" s="50">
        <f t="shared" si="0"/>
        <v>20</v>
      </c>
      <c r="U25" s="39">
        <f t="shared" si="1"/>
        <v>823.529411764706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109</v>
      </c>
      <c r="K28" s="33"/>
      <c r="L28" s="33"/>
      <c r="M28" s="33">
        <v>1</v>
      </c>
      <c r="N28" s="33">
        <v>2</v>
      </c>
      <c r="O28" s="33">
        <v>5</v>
      </c>
      <c r="P28" s="33">
        <v>11</v>
      </c>
      <c r="Q28" s="43">
        <v>0.99</v>
      </c>
      <c r="R28" s="44">
        <f>IF($A$1="补货",IF(V28="FBA",I28,0)+K28+L28,IF(V28="FBA",I28,J28))</f>
        <v>109</v>
      </c>
      <c r="S28" s="45"/>
      <c r="T28" s="45">
        <f t="shared" si="0"/>
        <v>109</v>
      </c>
      <c r="U28" s="33">
        <f t="shared" si="1"/>
        <v>770.707070707071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57</v>
      </c>
      <c r="K29" s="33"/>
      <c r="L29" s="33"/>
      <c r="M29" s="33"/>
      <c r="N29" s="33">
        <v>6</v>
      </c>
      <c r="O29" s="33">
        <v>12</v>
      </c>
      <c r="P29" s="33">
        <v>16</v>
      </c>
      <c r="Q29" s="43">
        <v>1.09</v>
      </c>
      <c r="R29" s="44">
        <f>IF($A$1="补货",IF(V29="FBA",I29,0)+K29+L29,IF(V29="FBA",I29,J29))</f>
        <v>57</v>
      </c>
      <c r="S29" s="45"/>
      <c r="T29" s="45">
        <f t="shared" si="0"/>
        <v>57</v>
      </c>
      <c r="U29" s="33">
        <f t="shared" si="1"/>
        <v>366.05504587156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146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146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146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146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24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233.333333333333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146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5</v>
      </c>
      <c r="S39" s="45"/>
      <c r="T39" s="45">
        <f t="shared" si="2"/>
        <v>5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32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1400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24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32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154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24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560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146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>
        <v>1</v>
      </c>
      <c r="N47" s="33">
        <v>1</v>
      </c>
      <c r="O47" s="33">
        <v>2</v>
      </c>
      <c r="P47" s="33">
        <v>2</v>
      </c>
      <c r="Q47" s="43">
        <v>0.67</v>
      </c>
      <c r="R47" s="44">
        <f>IF($A$1="补货",IF(V47="FBA",I47,0)+K47+L47,IF(V47="FBA",I47,J47))</f>
        <v>2</v>
      </c>
      <c r="S47" s="45"/>
      <c r="T47" s="45">
        <f t="shared" si="2"/>
        <v>2</v>
      </c>
      <c r="U47" s="33">
        <f t="shared" si="3"/>
        <v>20.8955223880597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32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2</v>
      </c>
      <c r="S48" s="45"/>
      <c r="T48" s="45">
        <f t="shared" si="2"/>
        <v>2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154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131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24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146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32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24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32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24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138</v>
      </c>
      <c r="F60" s="321"/>
      <c r="G60" s="322" t="s">
        <v>1016</v>
      </c>
      <c r="H60" s="323">
        <v>999</v>
      </c>
      <c r="I60" s="336">
        <v>41</v>
      </c>
      <c r="J60" s="337"/>
      <c r="K60" s="338">
        <v>157</v>
      </c>
      <c r="L60" s="338"/>
      <c r="M60" s="338">
        <v>1</v>
      </c>
      <c r="N60" s="338">
        <v>3</v>
      </c>
      <c r="O60" s="338">
        <v>4</v>
      </c>
      <c r="P60" s="338">
        <v>4</v>
      </c>
      <c r="Q60" s="357">
        <v>0.56</v>
      </c>
      <c r="R60" s="358">
        <f>IF($A$1="补货",IF(V60="FBA",I60,0)+K60+L60,IF(V60="FBA",I60,J60))</f>
        <v>41</v>
      </c>
      <c r="S60" s="359"/>
      <c r="T60" s="359">
        <f t="shared" si="2"/>
        <v>41</v>
      </c>
      <c r="U60" s="338">
        <f t="shared" si="3"/>
        <v>512.5</v>
      </c>
      <c r="V60" s="360" t="s">
        <v>30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8</v>
      </c>
      <c r="S62" s="45"/>
      <c r="T62" s="45">
        <f t="shared" si="2"/>
        <v>8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>
        <v>1</v>
      </c>
      <c r="N67" s="33">
        <v>1</v>
      </c>
      <c r="O67" s="33">
        <v>1</v>
      </c>
      <c r="P67" s="33">
        <v>1</v>
      </c>
      <c r="Q67" s="43">
        <v>0.62</v>
      </c>
      <c r="R67" s="44">
        <f>IF($A$1="补货",IF(V67="FBA",I67,0)+K67+L67,IF(V67="FBA",I67,J67))</f>
        <v>6</v>
      </c>
      <c r="S67" s="45"/>
      <c r="T67" s="45">
        <f t="shared" si="2"/>
        <v>6</v>
      </c>
      <c r="U67" s="33">
        <f t="shared" si="3"/>
        <v>67.741935483871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146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>
        <v>1</v>
      </c>
      <c r="N68" s="33">
        <v>1</v>
      </c>
      <c r="O68" s="33">
        <v>2</v>
      </c>
      <c r="P68" s="33">
        <v>2</v>
      </c>
      <c r="Q68" s="43">
        <v>0.32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2056.25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32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5</v>
      </c>
      <c r="O69" s="33">
        <v>5</v>
      </c>
      <c r="P69" s="33">
        <v>9</v>
      </c>
      <c r="Q69" s="43">
        <v>0.67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908.955223880597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34300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9500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32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2</v>
      </c>
      <c r="P76" s="329">
        <v>5</v>
      </c>
      <c r="Q76" s="344">
        <v>0.29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2244.8275862069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146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3</v>
      </c>
      <c r="P80" s="33">
        <v>6</v>
      </c>
      <c r="Q80" s="43">
        <v>0.34</v>
      </c>
      <c r="R80" s="44">
        <f>IF($A$1="补货",IF(V80="FBA",I80,0)+K80+L80,IF(V80="FBA",I80,J80))</f>
        <v>7</v>
      </c>
      <c r="S80" s="45"/>
      <c r="T80" s="45">
        <f t="shared" si="4"/>
        <v>7</v>
      </c>
      <c r="U80" s="33">
        <f t="shared" si="5"/>
        <v>144.117647058824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3</v>
      </c>
      <c r="S81" s="45"/>
      <c r="T81" s="45">
        <f t="shared" si="4"/>
        <v>3</v>
      </c>
      <c r="U81" s="33" t="str">
        <f t="shared" si="5"/>
        <v>-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146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2</v>
      </c>
      <c r="P82" s="33">
        <v>3</v>
      </c>
      <c r="Q82" s="43">
        <v>0.12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233.333333333333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1260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9</v>
      </c>
      <c r="K84" s="329">
        <v>90</v>
      </c>
      <c r="L84" s="329"/>
      <c r="M84" s="329"/>
      <c r="N84" s="329">
        <v>1</v>
      </c>
      <c r="O84" s="329">
        <v>3</v>
      </c>
      <c r="P84" s="329">
        <v>4</v>
      </c>
      <c r="Q84" s="344">
        <v>0.24</v>
      </c>
      <c r="R84" s="345">
        <f>IF($A$1="补货",IF(V84="FBA",I84,0)+K84+L84,IF(V84="FBA",I84,J84))</f>
        <v>9</v>
      </c>
      <c r="S84" s="346"/>
      <c r="T84" s="346">
        <f t="shared" si="4"/>
        <v>9</v>
      </c>
      <c r="U84" s="329">
        <f t="shared" si="5"/>
        <v>262.5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2450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1400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/>
      <c r="P87" s="33">
        <v>2</v>
      </c>
      <c r="Q87" s="43">
        <v>0.03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1866.66666666667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146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2450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6</v>
      </c>
      <c r="S91" s="50"/>
      <c r="T91" s="50">
        <f t="shared" si="4"/>
        <v>6</v>
      </c>
      <c r="U91" s="39" t="str">
        <f t="shared" si="5"/>
        <v>-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146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146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146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6300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1164</v>
      </c>
      <c r="D105" s="291" t="s">
        <v>1165</v>
      </c>
      <c r="E105" s="291" t="s">
        <v>146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1170</v>
      </c>
      <c r="D107" s="302" t="s">
        <v>1171</v>
      </c>
      <c r="E107" s="302" t="s">
        <v>146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8</v>
      </c>
      <c r="J108" s="337"/>
      <c r="K108" s="338">
        <v>15</v>
      </c>
      <c r="L108" s="338"/>
      <c r="M108" s="338"/>
      <c r="N108" s="338">
        <v>8</v>
      </c>
      <c r="O108" s="338">
        <v>18</v>
      </c>
      <c r="P108" s="338">
        <v>31</v>
      </c>
      <c r="Q108" s="357">
        <v>1.67</v>
      </c>
      <c r="R108" s="358">
        <f>IF($A$1="补货",IF(V108="FBA",I108,0)+K108+L108,IF(V108="FBA",I108,J108))</f>
        <v>8</v>
      </c>
      <c r="S108" s="359"/>
      <c r="T108" s="359">
        <f t="shared" si="4"/>
        <v>8</v>
      </c>
      <c r="U108" s="338">
        <f t="shared" si="5"/>
        <v>33.5329341317365</v>
      </c>
      <c r="V108" s="360" t="s">
        <v>30</v>
      </c>
    </row>
    <row r="109" customHeight="1" spans="2:22">
      <c r="B109" s="293"/>
      <c r="C109" s="294" t="s">
        <v>1176</v>
      </c>
      <c r="D109" s="295" t="s">
        <v>1177</v>
      </c>
      <c r="E109" s="295" t="s">
        <v>24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700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146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139</v>
      </c>
      <c r="F111" s="18"/>
      <c r="G111" s="292" t="s">
        <v>1184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/>
      <c r="P111" s="36">
        <v>1</v>
      </c>
      <c r="Q111" s="341">
        <v>0.02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5600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154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24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139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146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>
        <v>1</v>
      </c>
      <c r="N115" s="335">
        <v>1</v>
      </c>
      <c r="O115" s="335">
        <v>1</v>
      </c>
      <c r="P115" s="335">
        <v>1</v>
      </c>
      <c r="Q115" s="353">
        <v>0.27</v>
      </c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>
        <f t="shared" si="5"/>
        <v>103.703703703704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139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1283.33333333333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 t="str">
        <f t="shared" si="5"/>
        <v>-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146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139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>
        <v>1</v>
      </c>
      <c r="N123" s="36">
        <v>1</v>
      </c>
      <c r="O123" s="36">
        <v>2</v>
      </c>
      <c r="P123" s="36">
        <v>2</v>
      </c>
      <c r="Q123" s="341">
        <v>0.32</v>
      </c>
      <c r="R123" s="342">
        <f>IF($A$1="补货",IF(V123="FBA",I123,0)+K123+L123,IF(V123="FBA",I123,J123))</f>
        <v>12</v>
      </c>
      <c r="S123" s="343"/>
      <c r="T123" s="343">
        <f t="shared" si="4"/>
        <v>12</v>
      </c>
      <c r="U123" s="36">
        <f t="shared" si="5"/>
        <v>262.5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/>
      <c r="J124" s="328">
        <v>5</v>
      </c>
      <c r="K124" s="329">
        <v>9</v>
      </c>
      <c r="L124" s="329"/>
      <c r="M124" s="329"/>
      <c r="N124" s="329">
        <v>7</v>
      </c>
      <c r="O124" s="329">
        <v>15</v>
      </c>
      <c r="P124" s="329">
        <v>16</v>
      </c>
      <c r="Q124" s="344">
        <v>1.26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27.7777777777778</v>
      </c>
      <c r="V124" s="347" t="s">
        <v>524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>
        <v>1</v>
      </c>
      <c r="J125" s="32"/>
      <c r="K125" s="33">
        <v>-16</v>
      </c>
      <c r="L125" s="33"/>
      <c r="M125" s="33">
        <v>1</v>
      </c>
      <c r="N125" s="33">
        <v>7</v>
      </c>
      <c r="O125" s="33">
        <v>15</v>
      </c>
      <c r="P125" s="33">
        <v>20</v>
      </c>
      <c r="Q125" s="43">
        <v>1.48</v>
      </c>
      <c r="R125" s="44">
        <f>IF($A$1="补货",IF(V125="FBA",I125,0)+K125+L125,IF(V125="FBA",I125,J125))</f>
        <v>1</v>
      </c>
      <c r="S125" s="45"/>
      <c r="T125" s="45">
        <f t="shared" si="4"/>
        <v>1</v>
      </c>
      <c r="U125" s="33">
        <f t="shared" si="5"/>
        <v>4.72972972972973</v>
      </c>
      <c r="V125" s="46" t="s">
        <v>30</v>
      </c>
    </row>
    <row r="126" customHeight="1" spans="2:22">
      <c r="B126" s="299"/>
      <c r="C126" s="7" t="s">
        <v>1234</v>
      </c>
      <c r="D126" s="8" t="s">
        <v>1235</v>
      </c>
      <c r="E126" s="8" t="s">
        <v>146</v>
      </c>
      <c r="F126" s="9"/>
      <c r="G126" s="10" t="s">
        <v>1236</v>
      </c>
      <c r="H126" s="11">
        <v>1480</v>
      </c>
      <c r="I126" s="31">
        <v>3</v>
      </c>
      <c r="J126" s="32"/>
      <c r="K126" s="33">
        <v>86</v>
      </c>
      <c r="L126" s="33"/>
      <c r="M126" s="33"/>
      <c r="N126" s="33">
        <v>5</v>
      </c>
      <c r="O126" s="33">
        <v>9</v>
      </c>
      <c r="P126" s="33">
        <v>14</v>
      </c>
      <c r="Q126" s="43">
        <v>0.88</v>
      </c>
      <c r="R126" s="44">
        <f>IF($A$1="补货",IF(V126="FBA",I126,0)+K126+L126,IF(V126="FBA",I126,J126))</f>
        <v>3</v>
      </c>
      <c r="S126" s="45"/>
      <c r="T126" s="45">
        <f t="shared" si="4"/>
        <v>3</v>
      </c>
      <c r="U126" s="33">
        <f t="shared" si="5"/>
        <v>23.8636363636364</v>
      </c>
      <c r="V126" s="46" t="s">
        <v>30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/>
      <c r="J127" s="38">
        <v>19</v>
      </c>
      <c r="K127" s="39">
        <v>163</v>
      </c>
      <c r="L127" s="39"/>
      <c r="M127" s="39">
        <v>1</v>
      </c>
      <c r="N127" s="39">
        <v>7</v>
      </c>
      <c r="O127" s="39">
        <v>16</v>
      </c>
      <c r="P127" s="39">
        <v>29</v>
      </c>
      <c r="Q127" s="48">
        <v>1.65</v>
      </c>
      <c r="R127" s="348">
        <f>IF($A$1="补货",IF(V127="FBA",I127,0)+K127+L127,IF(V127="FBA",I127,J127))</f>
        <v>19</v>
      </c>
      <c r="S127" s="50"/>
      <c r="T127" s="50">
        <f t="shared" si="4"/>
        <v>19</v>
      </c>
      <c r="U127" s="39">
        <f t="shared" si="5"/>
        <v>80.6060606060606</v>
      </c>
      <c r="V127" s="51" t="s">
        <v>524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19</v>
      </c>
      <c r="J128" s="328"/>
      <c r="K128" s="329">
        <v>41</v>
      </c>
      <c r="L128" s="329"/>
      <c r="M128" s="329">
        <v>1</v>
      </c>
      <c r="N128" s="329">
        <v>1</v>
      </c>
      <c r="O128" s="329">
        <v>1</v>
      </c>
      <c r="P128" s="329">
        <v>1</v>
      </c>
      <c r="Q128" s="344">
        <v>0.27</v>
      </c>
      <c r="R128" s="345">
        <f>IF($A$1="补货",IF(V128="FBA",I128,0)+K128+L128,IF(V128="FBA",I128,J128))</f>
        <v>19</v>
      </c>
      <c r="S128" s="346"/>
      <c r="T128" s="346">
        <f t="shared" ref="T128:T145" si="6">R128+S128</f>
        <v>19</v>
      </c>
      <c r="U128" s="329">
        <f t="shared" ref="U128:U145" si="7">IF(Q128&gt;0,T128/Q128*7,"-")</f>
        <v>492.592592592593</v>
      </c>
      <c r="V128" s="347" t="s">
        <v>30</v>
      </c>
    </row>
    <row r="129" customHeight="1" spans="2:22">
      <c r="B129" s="299"/>
      <c r="C129" s="7" t="s">
        <v>1244</v>
      </c>
      <c r="D129" s="8" t="s">
        <v>1245</v>
      </c>
      <c r="E129" s="8" t="s">
        <v>24</v>
      </c>
      <c r="F129" s="9"/>
      <c r="G129" s="10" t="s">
        <v>1246</v>
      </c>
      <c r="H129" s="11">
        <v>798</v>
      </c>
      <c r="I129" s="31">
        <v>14</v>
      </c>
      <c r="J129" s="32"/>
      <c r="K129" s="33">
        <v>50</v>
      </c>
      <c r="L129" s="33"/>
      <c r="M129" s="33">
        <v>2</v>
      </c>
      <c r="N129" s="33">
        <v>6</v>
      </c>
      <c r="O129" s="33">
        <v>15</v>
      </c>
      <c r="P129" s="33">
        <v>18</v>
      </c>
      <c r="Q129" s="43">
        <v>1.53</v>
      </c>
      <c r="R129" s="44">
        <f>IF($A$1="补货",IF(V129="FBA",I129,0)+K129+L129,IF(V129="FBA",I129,J129))</f>
        <v>14</v>
      </c>
      <c r="S129" s="45"/>
      <c r="T129" s="45">
        <f t="shared" si="6"/>
        <v>14</v>
      </c>
      <c r="U129" s="33">
        <f t="shared" si="7"/>
        <v>64.0522875816993</v>
      </c>
      <c r="V129" s="46" t="s">
        <v>30</v>
      </c>
    </row>
    <row r="130" customHeight="1" spans="2:22">
      <c r="B130" s="299"/>
      <c r="C130" s="7" t="s">
        <v>1247</v>
      </c>
      <c r="D130" s="8" t="s">
        <v>1248</v>
      </c>
      <c r="E130" s="8" t="s">
        <v>146</v>
      </c>
      <c r="F130" s="9"/>
      <c r="G130" s="10" t="s">
        <v>1249</v>
      </c>
      <c r="H130" s="11">
        <v>798</v>
      </c>
      <c r="I130" s="31">
        <v>19</v>
      </c>
      <c r="J130" s="32"/>
      <c r="K130" s="33">
        <v>125</v>
      </c>
      <c r="L130" s="33"/>
      <c r="M130" s="33">
        <v>10</v>
      </c>
      <c r="N130" s="33">
        <v>48</v>
      </c>
      <c r="O130" s="33">
        <v>73</v>
      </c>
      <c r="P130" s="33">
        <v>108</v>
      </c>
      <c r="Q130" s="43">
        <v>9.45</v>
      </c>
      <c r="R130" s="44">
        <f>IF($A$1="补货",IF(V130="FBA",I130,0)+K130+L130,IF(V130="FBA",I130,J130))</f>
        <v>19</v>
      </c>
      <c r="S130" s="45">
        <v>20</v>
      </c>
      <c r="T130" s="45">
        <f t="shared" si="6"/>
        <v>39</v>
      </c>
      <c r="U130" s="33">
        <f t="shared" si="7"/>
        <v>28.8888888888889</v>
      </c>
      <c r="V130" s="46" t="s">
        <v>30</v>
      </c>
    </row>
    <row r="131" customHeight="1" spans="2:22">
      <c r="B131" s="299"/>
      <c r="C131" s="7" t="s">
        <v>1250</v>
      </c>
      <c r="D131" s="8" t="s">
        <v>1251</v>
      </c>
      <c r="E131" s="8" t="s">
        <v>139</v>
      </c>
      <c r="F131" s="9"/>
      <c r="G131" s="10" t="s">
        <v>1252</v>
      </c>
      <c r="H131" s="11">
        <v>798</v>
      </c>
      <c r="I131" s="31">
        <v>11</v>
      </c>
      <c r="J131" s="32"/>
      <c r="K131" s="33">
        <v>65</v>
      </c>
      <c r="L131" s="33"/>
      <c r="M131" s="33">
        <v>6</v>
      </c>
      <c r="N131" s="33">
        <v>23</v>
      </c>
      <c r="O131" s="33">
        <v>44</v>
      </c>
      <c r="P131" s="33">
        <v>67</v>
      </c>
      <c r="Q131" s="43">
        <v>5.09</v>
      </c>
      <c r="R131" s="44">
        <f>IF($A$1="补货",IF(V131="FBA",I131,0)+K131+L131,IF(V131="FBA",I131,J131))</f>
        <v>11</v>
      </c>
      <c r="S131" s="45">
        <v>20</v>
      </c>
      <c r="T131" s="45">
        <f t="shared" si="6"/>
        <v>31</v>
      </c>
      <c r="U131" s="33">
        <f t="shared" si="7"/>
        <v>42.6326129666012</v>
      </c>
      <c r="V131" s="46" t="s">
        <v>30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7</v>
      </c>
      <c r="J132" s="32"/>
      <c r="K132" s="33">
        <v>120</v>
      </c>
      <c r="L132" s="33"/>
      <c r="M132" s="33">
        <v>1</v>
      </c>
      <c r="N132" s="33">
        <v>6</v>
      </c>
      <c r="O132" s="33">
        <v>9</v>
      </c>
      <c r="P132" s="33">
        <v>17</v>
      </c>
      <c r="Q132" s="43">
        <v>1.15</v>
      </c>
      <c r="R132" s="44">
        <f>IF($A$1="补货",IF(V132="FBA",I132,0)+K132+L132,IF(V132="FBA",I132,J132))</f>
        <v>7</v>
      </c>
      <c r="S132" s="45"/>
      <c r="T132" s="45">
        <f t="shared" si="6"/>
        <v>7</v>
      </c>
      <c r="U132" s="33">
        <f t="shared" si="7"/>
        <v>42.6086956521739</v>
      </c>
      <c r="V132" s="46" t="s">
        <v>30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7</v>
      </c>
      <c r="J133" s="35"/>
      <c r="K133" s="36">
        <v>62</v>
      </c>
      <c r="L133" s="36"/>
      <c r="M133" s="36">
        <v>1</v>
      </c>
      <c r="N133" s="36">
        <v>1</v>
      </c>
      <c r="O133" s="36">
        <v>9</v>
      </c>
      <c r="P133" s="36">
        <v>15</v>
      </c>
      <c r="Q133" s="341">
        <v>0.77</v>
      </c>
      <c r="R133" s="342">
        <f>IF($A$1="补货",IF(V133="FBA",I133,0)+K133+L133,IF(V133="FBA",I133,J133))</f>
        <v>7</v>
      </c>
      <c r="S133" s="343"/>
      <c r="T133" s="343">
        <f t="shared" si="6"/>
        <v>7</v>
      </c>
      <c r="U133" s="36">
        <f t="shared" si="7"/>
        <v>63.6363636363636</v>
      </c>
      <c r="V133" s="47" t="s">
        <v>30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9</v>
      </c>
      <c r="J134" s="32"/>
      <c r="K134" s="33">
        <v>-10</v>
      </c>
      <c r="L134" s="33"/>
      <c r="M134" s="33">
        <v>3</v>
      </c>
      <c r="N134" s="33">
        <v>9</v>
      </c>
      <c r="O134" s="33">
        <v>9</v>
      </c>
      <c r="P134" s="33">
        <v>9</v>
      </c>
      <c r="Q134" s="408">
        <v>1.89</v>
      </c>
      <c r="R134" s="44">
        <f>IF($A$1="补货",IF(V134="FBA",I134,0)+K134+L134,IF(V134="FBA",I134,J134))</f>
        <v>9</v>
      </c>
      <c r="S134" s="45"/>
      <c r="T134" s="45">
        <f t="shared" si="6"/>
        <v>9</v>
      </c>
      <c r="U134" s="33">
        <f t="shared" si="7"/>
        <v>33.3333333333333</v>
      </c>
      <c r="V134" s="46" t="s">
        <v>30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5</v>
      </c>
      <c r="J135" s="35"/>
      <c r="K135" s="36">
        <v>-10</v>
      </c>
      <c r="L135" s="36"/>
      <c r="M135" s="36">
        <v>2</v>
      </c>
      <c r="N135" s="36">
        <v>11</v>
      </c>
      <c r="O135" s="36">
        <v>11</v>
      </c>
      <c r="P135" s="36">
        <v>11</v>
      </c>
      <c r="Q135" s="341">
        <v>1.63</v>
      </c>
      <c r="R135" s="342">
        <f>IF($A$1="补货",IF(V135="FBA",I135,0)+K135+L135,IF(V135="FBA",I135,J135))</f>
        <v>5</v>
      </c>
      <c r="S135" s="343">
        <v>2</v>
      </c>
      <c r="T135" s="343">
        <f t="shared" si="6"/>
        <v>7</v>
      </c>
      <c r="U135" s="36">
        <f t="shared" si="7"/>
        <v>30.0613496932515</v>
      </c>
      <c r="V135" s="47" t="s">
        <v>30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1270</v>
      </c>
      <c r="D137" s="8" t="s">
        <v>1271</v>
      </c>
      <c r="E137" s="8" t="s">
        <v>146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87.5</v>
      </c>
      <c r="V137" s="46" t="s">
        <v>30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1276</v>
      </c>
      <c r="D139" s="8" t="s">
        <v>1277</v>
      </c>
      <c r="E139" s="8" t="s">
        <v>139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2</v>
      </c>
      <c r="O139" s="33">
        <v>2</v>
      </c>
      <c r="P139" s="33">
        <v>2</v>
      </c>
      <c r="Q139" s="43">
        <v>0.24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87.5</v>
      </c>
      <c r="V139" s="46" t="s">
        <v>30</v>
      </c>
    </row>
    <row r="140" customHeight="1" spans="2:22">
      <c r="B140" s="299"/>
      <c r="C140" s="7" t="s">
        <v>1279</v>
      </c>
      <c r="D140" s="8" t="s">
        <v>1280</v>
      </c>
      <c r="E140" s="8" t="s">
        <v>24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3</v>
      </c>
      <c r="J141" s="38"/>
      <c r="K141" s="39">
        <v>5</v>
      </c>
      <c r="L141" s="39"/>
      <c r="M141" s="39">
        <v>1</v>
      </c>
      <c r="N141" s="39">
        <v>2</v>
      </c>
      <c r="O141" s="39">
        <v>2</v>
      </c>
      <c r="P141" s="39">
        <v>2</v>
      </c>
      <c r="Q141" s="48">
        <v>0.39</v>
      </c>
      <c r="R141" s="342">
        <f>IF($A$1="补货",IF(V141="FBA",I141,0)+K141+L141,IF(V141="FBA",I141,J141))</f>
        <v>3</v>
      </c>
      <c r="S141" s="50"/>
      <c r="T141" s="50">
        <f t="shared" si="6"/>
        <v>3</v>
      </c>
      <c r="U141" s="39">
        <f t="shared" si="7"/>
        <v>53.8461538461538</v>
      </c>
      <c r="V141" s="51" t="s">
        <v>30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146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146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146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146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32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280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420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140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800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420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1400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280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1</v>
      </c>
      <c r="P175" s="36">
        <v>2</v>
      </c>
      <c r="Q175" s="341">
        <v>0.07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1600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>
        <v>1</v>
      </c>
      <c r="N177" s="36">
        <v>1</v>
      </c>
      <c r="O177" s="36">
        <v>1</v>
      </c>
      <c r="P177" s="36">
        <v>1</v>
      </c>
      <c r="Q177" s="341">
        <v>0.27</v>
      </c>
      <c r="R177" s="342">
        <f>IF($A$1="补货",IF(V177="FBA",I177,0)+K177+L177,IF(V177="FBA",I177,J177))</f>
        <v>29</v>
      </c>
      <c r="S177" s="343"/>
      <c r="T177" s="343">
        <f t="shared" si="10"/>
        <v>29</v>
      </c>
      <c r="U177" s="36">
        <f t="shared" si="11"/>
        <v>751.851851851852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653.333333333333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8</v>
      </c>
      <c r="P183" s="338">
        <v>10</v>
      </c>
      <c r="Q183" s="357">
        <v>0.65</v>
      </c>
      <c r="R183" s="354">
        <f>IF($A$1="补货",IF(V183="FBA",I183,0)+K183+L183,IF(V183="FBA",I183,J183))</f>
        <v>3</v>
      </c>
      <c r="S183" s="355"/>
      <c r="T183" s="355">
        <f t="shared" si="10"/>
        <v>3</v>
      </c>
      <c r="U183" s="335">
        <f t="shared" si="11"/>
        <v>32.3076923076923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>
        <v>1</v>
      </c>
      <c r="N184" s="36">
        <v>1</v>
      </c>
      <c r="O184" s="36">
        <v>3</v>
      </c>
      <c r="P184" s="36">
        <v>5</v>
      </c>
      <c r="Q184" s="341">
        <v>0.75</v>
      </c>
      <c r="R184" s="342">
        <f>IF($A$1="补货",IF(V184="FBA",I184,0)+K184+L184,IF(V184="FBA",I184,J184))</f>
        <v>22</v>
      </c>
      <c r="S184" s="343"/>
      <c r="T184" s="343">
        <f t="shared" si="10"/>
        <v>22</v>
      </c>
      <c r="U184" s="36">
        <f t="shared" si="11"/>
        <v>205.333333333333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3</v>
      </c>
      <c r="K193" s="39">
        <v>10</v>
      </c>
      <c r="L193" s="39"/>
      <c r="M193" s="39">
        <v>1</v>
      </c>
      <c r="N193" s="39">
        <v>4</v>
      </c>
      <c r="O193" s="39">
        <v>6</v>
      </c>
      <c r="P193" s="39">
        <v>6</v>
      </c>
      <c r="Q193" s="48">
        <v>0.73</v>
      </c>
      <c r="R193" s="348">
        <f>IF($A$1="补货",IF(V193="FBA",I193,0)+K193+L193,IF(V193="FBA",I193,J193))</f>
        <v>3</v>
      </c>
      <c r="S193" s="50"/>
      <c r="T193" s="50">
        <f t="shared" si="10"/>
        <v>3</v>
      </c>
      <c r="U193" s="39">
        <f t="shared" si="11"/>
        <v>28.7671232876712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13</v>
      </c>
      <c r="S195" s="50"/>
      <c r="T195" s="50">
        <f t="shared" si="10"/>
        <v>13</v>
      </c>
      <c r="U195" s="39">
        <f t="shared" si="11"/>
        <v>758.333333333333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2</v>
      </c>
      <c r="O198" s="407">
        <v>6</v>
      </c>
      <c r="P198" s="407">
        <v>7</v>
      </c>
      <c r="Q198" s="409">
        <v>0.46</v>
      </c>
      <c r="R198" s="345">
        <f>IF($A$1="补货",IF(V198="FBA",I198,0)+K198+L198,IF(V198="FBA",I198,J198))</f>
        <v>3</v>
      </c>
      <c r="S198" s="346"/>
      <c r="T198" s="346">
        <f t="shared" si="10"/>
        <v>3</v>
      </c>
      <c r="U198" s="329">
        <f t="shared" si="11"/>
        <v>45.6521739130435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146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2022-06-28T02:00:58Z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